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3695" windowHeight="9375" tabRatio="811" activeTab="1"/>
  </bookViews>
  <sheets>
    <sheet name="燃費グラフ(事業所全体10年間）" sheetId="1" r:id="rId1"/>
    <sheet name="H25  年間燃費集計表" sheetId="2" r:id="rId2"/>
    <sheet name="H25  燃費グラフ（車種・車両別）" sheetId="3" r:id="rId3"/>
  </sheets>
  <definedNames>
    <definedName name="_xlnm.Print_Area" localSheetId="1">'H25  年間燃費集計表'!$B$1:$BH$69</definedName>
    <definedName name="_xlnm.Print_Area" localSheetId="0">'燃費グラフ(事業所全体10年間）'!$B$5:$Q$48</definedName>
  </definedNames>
  <calcPr fullCalcOnLoad="1"/>
</workbook>
</file>

<file path=xl/sharedStrings.xml><?xml version="1.0" encoding="utf-8"?>
<sst xmlns="http://schemas.openxmlformats.org/spreadsheetml/2006/main" count="355" uniqueCount="109">
  <si>
    <t>走行距離</t>
  </si>
  <si>
    <t>給油量</t>
  </si>
  <si>
    <t>燃費</t>
  </si>
  <si>
    <t>平成</t>
  </si>
  <si>
    <t>年度</t>
  </si>
  <si>
    <t>前期</t>
  </si>
  <si>
    <t>今期</t>
  </si>
  <si>
    <t>目標</t>
  </si>
  <si>
    <t>達成率</t>
  </si>
  <si>
    <t>㎞/ℓ</t>
  </si>
  <si>
    <t>事業所全体</t>
  </si>
  <si>
    <t>運転手</t>
  </si>
  <si>
    <t>車両
番号</t>
  </si>
  <si>
    <t>小計</t>
  </si>
  <si>
    <t>改善率</t>
  </si>
  <si>
    <t>燃料代</t>
  </si>
  <si>
    <t>燃料単価</t>
  </si>
  <si>
    <t>年間平均</t>
  </si>
  <si>
    <t>年間</t>
  </si>
  <si>
    <t>対売上</t>
  </si>
  <si>
    <t>売上</t>
  </si>
  <si>
    <t>燃料代比率</t>
  </si>
  <si>
    <t>（注意）</t>
  </si>
  <si>
    <t>黄色のセルのみデータを入力します。他のセルは自動計算です。</t>
  </si>
  <si>
    <t>４月</t>
  </si>
  <si>
    <t>５月</t>
  </si>
  <si>
    <t>６月</t>
  </si>
  <si>
    <t>７月</t>
  </si>
  <si>
    <t>８月</t>
  </si>
  <si>
    <t>９月</t>
  </si>
  <si>
    <t>１０月</t>
  </si>
  <si>
    <t>１１月</t>
  </si>
  <si>
    <t>１２月</t>
  </si>
  <si>
    <t>１月</t>
  </si>
  <si>
    <t>２月</t>
  </si>
  <si>
    <t>３月</t>
  </si>
  <si>
    <t>㎞/ℓ</t>
  </si>
  <si>
    <t>㎞</t>
  </si>
  <si>
    <t>ℓ</t>
  </si>
  <si>
    <t>％</t>
  </si>
  <si>
    <t>￥</t>
  </si>
  <si>
    <t>最大積載量クラスリスト：</t>
  </si>
  <si>
    <t>車両番号</t>
  </si>
  <si>
    <r>
      <t>貸切、高速乗合　大型</t>
    </r>
    <r>
      <rPr>
        <sz val="9"/>
        <rFont val="ＭＳ Ｐゴシック"/>
        <family val="3"/>
      </rPr>
      <t>（全長9m以上または定員50人以上）</t>
    </r>
  </si>
  <si>
    <r>
      <t>貸切、高速乗合　中型</t>
    </r>
    <r>
      <rPr>
        <sz val="9"/>
        <rFont val="ＭＳ Ｐゴシック"/>
        <family val="3"/>
      </rPr>
      <t>（大型・中型にあてはまらないもの）</t>
    </r>
  </si>
  <si>
    <r>
      <t>貸切、高速乗合　小型</t>
    </r>
    <r>
      <rPr>
        <sz val="9"/>
        <rFont val="ＭＳ Ｐゴシック"/>
        <family val="3"/>
      </rPr>
      <t>（全長7m以下でかつ定員29人以下）</t>
    </r>
  </si>
  <si>
    <r>
      <t>乗合　大型</t>
    </r>
    <r>
      <rPr>
        <sz val="9"/>
        <rFont val="ＭＳ Ｐゴシック"/>
        <family val="3"/>
      </rPr>
      <t>（全長9m以上または定員50人以上）</t>
    </r>
  </si>
  <si>
    <r>
      <t>乗合　中型</t>
    </r>
    <r>
      <rPr>
        <sz val="9"/>
        <rFont val="ＭＳ Ｐゴシック"/>
        <family val="3"/>
      </rPr>
      <t>（大型・中型にあてはまらないもの）</t>
    </r>
  </si>
  <si>
    <r>
      <t>乗合　小型</t>
    </r>
    <r>
      <rPr>
        <sz val="9"/>
        <rFont val="ＭＳ Ｐゴシック"/>
        <family val="3"/>
      </rPr>
      <t>（全長7m以下でかつ定員29人以下）</t>
    </r>
  </si>
  <si>
    <t>天然ガス自動車（CNG）</t>
  </si>
  <si>
    <t>ハイブリッド自動車（軽油）</t>
  </si>
  <si>
    <t>ガソリン自動車</t>
  </si>
  <si>
    <t>LPG自動車</t>
  </si>
  <si>
    <t>車両ｸﾗｽ</t>
  </si>
  <si>
    <t>燃費低下判断結果</t>
  </si>
  <si>
    <t>燃費低下判断基準（下記未満）</t>
  </si>
  <si>
    <t>㎞/ℓ</t>
  </si>
  <si>
    <t>確認印</t>
  </si>
  <si>
    <t>＊　当月分の燃費実績は、前月最終給油から当月最終給油までの総走行距離、総給油量を基に計算する。</t>
  </si>
  <si>
    <t>＊　毎月の最終給油日が一定(同じ日）している必要は無い。</t>
  </si>
  <si>
    <t>＊　運行管理者または点検整備管理者は毎月の燃費基準に満たない車両（×印）の有無を確認し、確認印を押す。燃費基準に満たない車両は速やかに整備工場で正式な点検整備を受けさせる。</t>
  </si>
  <si>
    <r>
      <t>乗合　大型</t>
    </r>
    <r>
      <rPr>
        <sz val="9"/>
        <color indexed="10"/>
        <rFont val="ＭＳ Ｐゴシック"/>
        <family val="3"/>
      </rPr>
      <t>（全長9m以上または定員50人以上）</t>
    </r>
  </si>
  <si>
    <r>
      <t>乗合　中型</t>
    </r>
    <r>
      <rPr>
        <sz val="9"/>
        <color indexed="10"/>
        <rFont val="ＭＳ Ｐゴシック"/>
        <family val="3"/>
      </rPr>
      <t>（大型・中型にあてはまらないもの）</t>
    </r>
  </si>
  <si>
    <r>
      <t>乗合　小型</t>
    </r>
    <r>
      <rPr>
        <sz val="9"/>
        <color indexed="10"/>
        <rFont val="ＭＳ Ｐゴシック"/>
        <family val="3"/>
      </rPr>
      <t>（全長7m以下でかつ定員29人以下）</t>
    </r>
  </si>
  <si>
    <r>
      <t>貸切、高速乗合　大型</t>
    </r>
    <r>
      <rPr>
        <sz val="9"/>
        <color indexed="10"/>
        <rFont val="ＭＳ Ｐゴシック"/>
        <family val="3"/>
      </rPr>
      <t>（全長9m以上または定員50人以上）</t>
    </r>
  </si>
  <si>
    <r>
      <t>貸切、高速乗合　中型</t>
    </r>
    <r>
      <rPr>
        <sz val="9"/>
        <color indexed="10"/>
        <rFont val="ＭＳ Ｐゴシック"/>
        <family val="3"/>
      </rPr>
      <t>（大型・中型にあてはまらないもの）</t>
    </r>
  </si>
  <si>
    <r>
      <t>貸切、高速乗合　小型</t>
    </r>
    <r>
      <rPr>
        <sz val="9"/>
        <color indexed="10"/>
        <rFont val="ＭＳ Ｐゴシック"/>
        <family val="3"/>
      </rPr>
      <t>（全長7m以下でかつ定員29人以下）</t>
    </r>
  </si>
  <si>
    <t>このリストは削除しないこと。</t>
  </si>
  <si>
    <t>燃費実績年間集計表　及び　燃費低下点検確認結果表　</t>
  </si>
  <si>
    <t>＊　点検整備項目に該当する燃費低下確認について：　燃費基準以上の燃費車両には○印を、基準を下回った車両には×印を「燃費低下判断結果」欄に記入（本表は自動表示式）する。</t>
  </si>
  <si>
    <t>エコモ五郎</t>
  </si>
  <si>
    <t>燃費グラフ表示用データ転記集計表</t>
  </si>
  <si>
    <t>４月</t>
  </si>
  <si>
    <t>５月</t>
  </si>
  <si>
    <t>６月</t>
  </si>
  <si>
    <t>７月</t>
  </si>
  <si>
    <t>８月</t>
  </si>
  <si>
    <t>９月</t>
  </si>
  <si>
    <t>１０月</t>
  </si>
  <si>
    <t>１１月</t>
  </si>
  <si>
    <t>１２月</t>
  </si>
  <si>
    <t>１月</t>
  </si>
  <si>
    <t>２月</t>
  </si>
  <si>
    <t>３月</t>
  </si>
  <si>
    <t>車両分類</t>
  </si>
  <si>
    <t>2013年</t>
  </si>
  <si>
    <t>以下の集計表は「燃費年間推移グラフ」シートで燃費グラフを描かせるためのデータ部分です。この表の左側部分の燃費データが自動で転記されますので、自力での入力は不要です。</t>
  </si>
  <si>
    <t>注意：</t>
  </si>
  <si>
    <t>燃費改善目標：　対前年度比アップ率（％）</t>
  </si>
  <si>
    <t>Ｈ２５年</t>
  </si>
  <si>
    <t>Ｈ２６年</t>
  </si>
  <si>
    <t>Ｈ２７年</t>
  </si>
  <si>
    <t>Ｈ２８年</t>
  </si>
  <si>
    <t>Ｈ２９年</t>
  </si>
  <si>
    <t>Ｈ３０年</t>
  </si>
  <si>
    <t>Ｈ３１年</t>
  </si>
  <si>
    <t>Ｈ３２年</t>
  </si>
  <si>
    <t>Ｈ３３年</t>
  </si>
  <si>
    <t>Ｈ３４年</t>
  </si>
  <si>
    <t>（注意：本シートのデータは全て「Ｈ＊＊　年間燃費集計表」シートから自動転記となっていますので、自力でのデータ入力の必要はありません）</t>
  </si>
  <si>
    <t>事業所全体　　　　　燃　　費　　　（km／ℓ）</t>
  </si>
  <si>
    <t>燃費年間推移グラフ　（事業所全体）（10年間）</t>
  </si>
  <si>
    <t>燃費年間推移グラフ　（車種別・車両別）(1年間）</t>
  </si>
  <si>
    <t>燃費低下判断基準：前年平均比</t>
  </si>
  <si>
    <t>％低下</t>
  </si>
  <si>
    <t>事業所全体（平均）</t>
  </si>
  <si>
    <t>年間平均燃費</t>
  </si>
  <si>
    <t>○○バス東京営業所</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</si>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</sst>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Red]\-#,###;0.0"/>
    <numFmt numFmtId="179" formatCode="###.00;0;0;"/>
    <numFmt numFmtId="180" formatCode="#,###;[Red]\-#,###;"/>
    <numFmt numFmtId="181" formatCode="#,##0_);[Red]\(#,##0\)"/>
    <numFmt numFmtId="182" formatCode="#,##0.0_);[Red]\(#,##0.0\)"/>
    <numFmt numFmtId="183" formatCode="0_ "/>
    <numFmt numFmtId="184" formatCode="#,##0.00_);[Red]\(#,##0.00\)"/>
    <numFmt numFmtId="185" formatCode="#,##0.000_);[Red]\(#,##0.000\)"/>
    <numFmt numFmtId="186" formatCode="#,##0.0000000000000000_);[Red]\(#,##0.0000000000000000\)"/>
    <numFmt numFmtId="187" formatCode="0.0%"/>
    <numFmt numFmtId="188" formatCode="0_);[Red]\(0\)"/>
    <numFmt numFmtId="189" formatCode="0.000"/>
    <numFmt numFmtId="190" formatCode="#,##0.00_ "/>
    <numFmt numFmtId="191" formatCode="0.0"/>
  </numFmts>
  <fonts count="63">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sz val="14"/>
      <name val="ＭＳ Ｐゴシック"/>
      <family val="3"/>
    </font>
    <font>
      <b/>
      <sz val="18"/>
      <name val="ＭＳ Ｐゴシック"/>
      <family val="3"/>
    </font>
    <font>
      <u val="single"/>
      <sz val="11"/>
      <color indexed="12"/>
      <name val="ＭＳ Ｐゴシック"/>
      <family val="3"/>
    </font>
    <font>
      <u val="single"/>
      <sz val="11"/>
      <color indexed="36"/>
      <name val="ＭＳ Ｐゴシック"/>
      <family val="3"/>
    </font>
    <font>
      <sz val="18"/>
      <name val="ＭＳ Ｐゴシック"/>
      <family val="3"/>
    </font>
    <font>
      <b/>
      <sz val="10"/>
      <name val="ＭＳ Ｐゴシック"/>
      <family val="3"/>
    </font>
    <font>
      <b/>
      <sz val="9"/>
      <name val="ＭＳ Ｐゴシック"/>
      <family val="3"/>
    </font>
    <font>
      <sz val="11"/>
      <color indexed="10"/>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sz val="10"/>
      <color indexed="8"/>
      <name val="ＭＳ Ｐゴシック"/>
      <family val="3"/>
    </font>
    <font>
      <sz val="1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b/>
      <i/>
      <sz val="11"/>
      <color indexed="10"/>
      <name val="ＭＳ Ｐゴシック"/>
      <family val="3"/>
    </font>
    <font>
      <b/>
      <sz val="18"/>
      <color indexed="10"/>
      <name val="ＭＳ Ｐゴシック"/>
      <family val="3"/>
    </font>
    <font>
      <sz val="18"/>
      <color indexed="8"/>
      <name val="ＭＳ Ｐゴシック"/>
      <family val="3"/>
    </font>
    <font>
      <b/>
      <sz val="18"/>
      <color indexed="8"/>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b/>
      <sz val="14"/>
      <color rgb="FFFF0000"/>
      <name val="ＭＳ Ｐゴシック"/>
      <family val="3"/>
    </font>
    <font>
      <b/>
      <i/>
      <sz val="11"/>
      <color rgb="FFFF0000"/>
      <name val="ＭＳ Ｐゴシック"/>
      <family val="3"/>
    </font>
    <font>
      <b/>
      <sz val="18"/>
      <color rgb="FFFF0000"/>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rgb="FFFFC000"/>
        <bgColor indexed="64"/>
      </patternFill>
    </fill>
    <fill>
      <patternFill patternType="solid">
        <fgColor indexed="46"/>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style="hair"/>
      <right style="double"/>
      <top style="hair"/>
      <bottom style="hair"/>
    </border>
    <border>
      <left style="hair"/>
      <right style="hair"/>
      <top style="hair"/>
      <bottom style="double"/>
    </border>
    <border>
      <left style="thin"/>
      <right style="hair"/>
      <top style="hair"/>
      <bottom style="hair"/>
    </border>
    <border>
      <left>
        <color indexed="63"/>
      </left>
      <right>
        <color indexed="63"/>
      </right>
      <top style="thin"/>
      <bottom style="thin"/>
    </border>
    <border>
      <left style="double"/>
      <right style="hair"/>
      <top style="hair"/>
      <bottom style="hair"/>
    </border>
    <border>
      <left style="hair"/>
      <right>
        <color indexed="63"/>
      </right>
      <top style="hair"/>
      <bottom style="hair"/>
    </border>
    <border>
      <left style="thin"/>
      <right>
        <color indexed="63"/>
      </right>
      <top style="thin"/>
      <bottom style="thin"/>
    </border>
    <border>
      <left style="double"/>
      <right style="hair"/>
      <top style="hair"/>
      <bottom style="double"/>
    </border>
    <border>
      <left style="hair"/>
      <right style="double"/>
      <top style="hair"/>
      <bottom style="double"/>
    </border>
    <border>
      <left>
        <color indexed="63"/>
      </left>
      <right style="hair"/>
      <top style="hair"/>
      <bottom style="double"/>
    </border>
    <border>
      <left style="thin"/>
      <right style="hair"/>
      <top style="hair"/>
      <bottom style="double"/>
    </border>
    <border>
      <left style="double"/>
      <right style="double"/>
      <top style="hair"/>
      <bottom style="hair"/>
    </border>
    <border>
      <left style="hair"/>
      <right>
        <color indexed="63"/>
      </right>
      <top style="hair"/>
      <bottom style="double"/>
    </border>
    <border>
      <left style="hair"/>
      <right style="thin"/>
      <top style="hair"/>
      <bottom style="hair"/>
    </border>
    <border>
      <left style="hair"/>
      <right style="thin"/>
      <top style="hair"/>
      <bottom style="double"/>
    </border>
    <border>
      <left>
        <color indexed="63"/>
      </left>
      <right style="hair"/>
      <top>
        <color indexed="63"/>
      </top>
      <bottom style="hair"/>
    </border>
    <border>
      <left style="hair"/>
      <right style="hair"/>
      <top>
        <color indexed="63"/>
      </top>
      <bottom style="hair"/>
    </border>
    <border>
      <left style="hair"/>
      <right style="hair"/>
      <top style="double"/>
      <bottom style="hair"/>
    </border>
    <border>
      <left style="hair"/>
      <right>
        <color indexed="63"/>
      </right>
      <top style="double"/>
      <bottom style="hair"/>
    </border>
    <border>
      <left style="double"/>
      <right style="double"/>
      <top style="double"/>
      <bottom style="hair"/>
    </border>
    <border>
      <left>
        <color indexed="63"/>
      </left>
      <right style="hair"/>
      <top style="double"/>
      <bottom style="hair"/>
    </border>
    <border>
      <left style="double"/>
      <right style="double"/>
      <top>
        <color indexed="63"/>
      </top>
      <bottom style="hair"/>
    </border>
    <border>
      <left style="hair"/>
      <right style="double"/>
      <top style="thin"/>
      <bottom style="hair"/>
    </border>
    <border>
      <left style="double"/>
      <right style="hair"/>
      <top style="thin"/>
      <bottom style="hair"/>
    </border>
    <border>
      <left style="hair"/>
      <right style="thin"/>
      <top style="thin"/>
      <bottom style="hair"/>
    </border>
    <border>
      <left style="thin"/>
      <right style="hair"/>
      <top style="double"/>
      <bottom style="hair"/>
    </border>
    <border>
      <left style="thin"/>
      <right style="hair"/>
      <top>
        <color indexed="63"/>
      </top>
      <bottom style="thin"/>
    </border>
    <border>
      <left style="hair"/>
      <right style="hair"/>
      <top>
        <color indexed="63"/>
      </top>
      <bottom style="thin"/>
    </border>
    <border>
      <left style="hair"/>
      <right style="double"/>
      <top>
        <color indexed="63"/>
      </top>
      <bottom style="thin"/>
    </border>
    <border>
      <left style="double"/>
      <right style="double"/>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style="double"/>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double"/>
    </border>
    <border>
      <left style="hair"/>
      <right style="double"/>
      <top style="thin"/>
      <bottom>
        <color indexed="63"/>
      </bottom>
    </border>
    <border>
      <left style="hair"/>
      <right style="double"/>
      <top>
        <color indexed="63"/>
      </top>
      <bottom>
        <color indexed="63"/>
      </bottom>
    </border>
    <border>
      <left style="hair"/>
      <right style="double"/>
      <top>
        <color indexed="63"/>
      </top>
      <bottom style="double"/>
    </border>
    <border>
      <left style="thin"/>
      <right style="thin"/>
      <top style="thin"/>
      <bottom style="thin"/>
    </border>
    <border>
      <left>
        <color indexed="63"/>
      </left>
      <right>
        <color indexed="63"/>
      </right>
      <top style="hair"/>
      <bottom style="hair"/>
    </border>
    <border>
      <left style="thin"/>
      <right style="hair"/>
      <top>
        <color indexed="63"/>
      </top>
      <bottom style="hair"/>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double"/>
      <right style="double"/>
      <top style="hair"/>
      <bottom>
        <color indexed="63"/>
      </bottom>
    </border>
    <border>
      <left>
        <color indexed="63"/>
      </left>
      <right style="hair"/>
      <top style="hair"/>
      <bottom>
        <color indexed="63"/>
      </bottom>
    </border>
    <border>
      <left style="double"/>
      <right style="hair"/>
      <top style="hair"/>
      <bottom>
        <color indexed="63"/>
      </bottom>
    </border>
    <border>
      <left style="hair"/>
      <right style="double"/>
      <top style="hair"/>
      <bottom>
        <color indexed="63"/>
      </bottom>
    </border>
    <border>
      <left style="hair"/>
      <right style="thin"/>
      <top style="hair"/>
      <bottom>
        <color indexed="63"/>
      </bottom>
    </border>
    <border>
      <left style="thin"/>
      <right style="hair"/>
      <top style="thin"/>
      <bottom style="double"/>
    </border>
    <border>
      <left style="hair"/>
      <right style="hair"/>
      <top style="thin"/>
      <bottom style="double"/>
    </border>
    <border>
      <left style="hair"/>
      <right>
        <color indexed="63"/>
      </right>
      <top style="thin"/>
      <bottom style="double"/>
    </border>
    <border>
      <left style="double"/>
      <right style="double"/>
      <top style="thin"/>
      <bottom style="double"/>
    </border>
    <border>
      <left>
        <color indexed="63"/>
      </left>
      <right style="hair"/>
      <top style="thin"/>
      <bottom style="double"/>
    </border>
    <border>
      <left style="double"/>
      <right style="hair"/>
      <top style="thin"/>
      <bottom style="double"/>
    </border>
    <border>
      <left style="hair"/>
      <right style="double"/>
      <top style="thin"/>
      <bottom style="double"/>
    </border>
    <border>
      <left style="hair"/>
      <right style="thin"/>
      <top style="thin"/>
      <bottom style="double"/>
    </border>
    <border>
      <left>
        <color indexed="63"/>
      </left>
      <right>
        <color indexed="63"/>
      </right>
      <top style="thin"/>
      <bottom style="hair"/>
    </border>
    <border>
      <left>
        <color indexed="63"/>
      </left>
      <right>
        <color indexed="63"/>
      </right>
      <top style="hair"/>
      <bottom style="double"/>
    </border>
    <border>
      <left>
        <color indexed="63"/>
      </left>
      <right>
        <color indexed="63"/>
      </right>
      <top style="hair"/>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hair"/>
      <top style="thin"/>
      <bottom style="hair"/>
    </border>
    <border>
      <left>
        <color indexed="63"/>
      </left>
      <right style="thin"/>
      <top style="thin"/>
      <bottom style="thin"/>
    </border>
    <border>
      <left style="double"/>
      <right style="hair"/>
      <top style="double"/>
      <bottom style="hair"/>
    </border>
    <border>
      <left style="double"/>
      <right style="hair"/>
      <top>
        <color indexed="63"/>
      </top>
      <bottom style="hair"/>
    </border>
    <border>
      <left style="double"/>
      <right>
        <color indexed="63"/>
      </right>
      <top style="thin"/>
      <bottom style="double"/>
    </border>
    <border>
      <left style="double"/>
      <right>
        <color indexed="63"/>
      </right>
      <top>
        <color indexed="63"/>
      </top>
      <bottom style="thin"/>
    </border>
    <border>
      <left style="double"/>
      <right>
        <color indexed="63"/>
      </right>
      <top style="thin"/>
      <bottom style="hair"/>
    </border>
    <border>
      <left>
        <color indexed="63"/>
      </left>
      <right style="double"/>
      <top style="thin"/>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double"/>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double"/>
    </border>
    <border>
      <left>
        <color indexed="63"/>
      </left>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8" fillId="0" borderId="0" applyNumberFormat="0" applyFill="0" applyBorder="0" applyAlignment="0" applyProtection="0"/>
    <xf numFmtId="0" fontId="57" fillId="32" borderId="0" applyNumberFormat="0" applyBorder="0" applyAlignment="0" applyProtection="0"/>
  </cellStyleXfs>
  <cellXfs count="258">
    <xf numFmtId="0" fontId="0" fillId="0" borderId="0" xfId="0" applyAlignment="1">
      <alignment/>
    </xf>
    <xf numFmtId="0" fontId="0" fillId="0" borderId="0" xfId="0" applyFill="1" applyAlignment="1">
      <alignment/>
    </xf>
    <xf numFmtId="0" fontId="4" fillId="0" borderId="0" xfId="0" applyFont="1" applyFill="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33"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6" fillId="0" borderId="0" xfId="0" applyFont="1" applyFill="1" applyAlignment="1">
      <alignment horizontal="right" vertical="center"/>
    </xf>
    <xf numFmtId="0" fontId="6"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center" vertical="center"/>
    </xf>
    <xf numFmtId="0" fontId="0" fillId="0" borderId="15" xfId="0" applyFill="1" applyBorder="1" applyAlignment="1">
      <alignment/>
    </xf>
    <xf numFmtId="0" fontId="0" fillId="0" borderId="0" xfId="0" applyFont="1" applyFill="1" applyAlignment="1">
      <alignment vertical="center"/>
    </xf>
    <xf numFmtId="0" fontId="3" fillId="0" borderId="0" xfId="0" applyFont="1" applyFill="1" applyAlignment="1">
      <alignment/>
    </xf>
    <xf numFmtId="0" fontId="0" fillId="34" borderId="10" xfId="0" applyFill="1" applyBorder="1" applyAlignment="1">
      <alignment horizontal="center"/>
    </xf>
    <xf numFmtId="0" fontId="4" fillId="35" borderId="16" xfId="0" applyFont="1" applyFill="1" applyBorder="1" applyAlignment="1">
      <alignment horizontal="center"/>
    </xf>
    <xf numFmtId="177" fontId="0" fillId="35" borderId="16" xfId="0" applyNumberFormat="1" applyFill="1" applyBorder="1" applyAlignment="1">
      <alignment/>
    </xf>
    <xf numFmtId="184" fontId="0" fillId="33" borderId="17" xfId="0" applyNumberFormat="1" applyFill="1" applyBorder="1" applyAlignment="1">
      <alignment/>
    </xf>
    <xf numFmtId="177" fontId="0" fillId="36" borderId="10" xfId="0" applyNumberFormat="1" applyFill="1" applyBorder="1" applyAlignment="1">
      <alignment/>
    </xf>
    <xf numFmtId="184" fontId="4" fillId="33" borderId="17" xfId="0" applyNumberFormat="1" applyFont="1" applyFill="1" applyBorder="1" applyAlignment="1">
      <alignment/>
    </xf>
    <xf numFmtId="0" fontId="10" fillId="0" borderId="18" xfId="0" applyFont="1" applyFill="1" applyBorder="1" applyAlignment="1">
      <alignment/>
    </xf>
    <xf numFmtId="0" fontId="0" fillId="35" borderId="19" xfId="0" applyFill="1" applyBorder="1" applyAlignment="1">
      <alignment horizontal="center"/>
    </xf>
    <xf numFmtId="0" fontId="0" fillId="33" borderId="20"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188" fontId="0" fillId="34" borderId="16" xfId="0" applyNumberFormat="1" applyFill="1" applyBorder="1" applyAlignment="1">
      <alignment/>
    </xf>
    <xf numFmtId="0" fontId="3" fillId="34" borderId="17" xfId="0" applyFont="1" applyFill="1" applyBorder="1" applyAlignment="1">
      <alignment/>
    </xf>
    <xf numFmtId="184" fontId="0" fillId="37" borderId="23" xfId="0" applyNumberFormat="1" applyFill="1" applyBorder="1" applyAlignment="1">
      <alignment/>
    </xf>
    <xf numFmtId="184" fontId="0" fillId="36" borderId="23" xfId="0" applyNumberFormat="1" applyFill="1" applyBorder="1" applyAlignment="1">
      <alignment horizontal="center"/>
    </xf>
    <xf numFmtId="184" fontId="0" fillId="34" borderId="11" xfId="0" applyNumberFormat="1" applyFill="1" applyBorder="1" applyAlignment="1">
      <alignment/>
    </xf>
    <xf numFmtId="184" fontId="0" fillId="34" borderId="10" xfId="0" applyNumberFormat="1" applyFill="1" applyBorder="1" applyAlignment="1">
      <alignment/>
    </xf>
    <xf numFmtId="184" fontId="0" fillId="34" borderId="14" xfId="0" applyNumberFormat="1" applyFill="1" applyBorder="1" applyAlignment="1">
      <alignment/>
    </xf>
    <xf numFmtId="0" fontId="4" fillId="33" borderId="17" xfId="0" applyFont="1" applyFill="1" applyBorder="1" applyAlignment="1">
      <alignment horizontal="center"/>
    </xf>
    <xf numFmtId="0" fontId="4" fillId="33" borderId="24" xfId="0" applyFont="1" applyFill="1" applyBorder="1" applyAlignment="1">
      <alignment horizontal="center"/>
    </xf>
    <xf numFmtId="0" fontId="4" fillId="33" borderId="25" xfId="0" applyFont="1" applyFill="1" applyBorder="1" applyAlignment="1">
      <alignment horizontal="center"/>
    </xf>
    <xf numFmtId="0" fontId="4" fillId="33" borderId="26" xfId="0" applyFont="1"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xf>
    <xf numFmtId="0" fontId="0" fillId="33" borderId="19" xfId="0" applyFill="1" applyBorder="1" applyAlignment="1">
      <alignment horizontal="center"/>
    </xf>
    <xf numFmtId="0" fontId="0" fillId="33" borderId="13" xfId="0" applyFill="1" applyBorder="1" applyAlignment="1">
      <alignment horizontal="center"/>
    </xf>
    <xf numFmtId="184" fontId="0" fillId="33" borderId="16" xfId="0" applyNumberFormat="1" applyFill="1" applyBorder="1" applyAlignment="1">
      <alignment/>
    </xf>
    <xf numFmtId="184" fontId="0" fillId="33" borderId="11" xfId="0" applyNumberFormat="1" applyFill="1" applyBorder="1" applyAlignment="1">
      <alignment/>
    </xf>
    <xf numFmtId="0" fontId="0" fillId="35" borderId="12" xfId="0" applyFill="1" applyBorder="1" applyAlignment="1">
      <alignment horizontal="center"/>
    </xf>
    <xf numFmtId="0" fontId="0" fillId="35" borderId="20" xfId="0" applyFill="1" applyBorder="1" applyAlignment="1">
      <alignment horizontal="center"/>
    </xf>
    <xf numFmtId="0" fontId="0" fillId="0" borderId="0" xfId="0" applyFill="1" applyAlignment="1">
      <alignment horizontal="center"/>
    </xf>
    <xf numFmtId="184" fontId="0" fillId="0" borderId="27" xfId="0" applyNumberFormat="1" applyFill="1" applyBorder="1" applyAlignment="1">
      <alignment vertical="center"/>
    </xf>
    <xf numFmtId="177" fontId="0" fillId="0" borderId="28" xfId="0" applyNumberFormat="1" applyFill="1" applyBorder="1" applyAlignment="1">
      <alignment vertical="center"/>
    </xf>
    <xf numFmtId="184" fontId="0" fillId="38" borderId="17" xfId="0" applyNumberFormat="1" applyFill="1" applyBorder="1" applyAlignment="1">
      <alignment/>
    </xf>
    <xf numFmtId="184" fontId="0" fillId="38" borderId="23" xfId="0" applyNumberFormat="1" applyFill="1" applyBorder="1" applyAlignment="1">
      <alignment/>
    </xf>
    <xf numFmtId="184" fontId="0" fillId="38" borderId="11" xfId="0" applyNumberFormat="1" applyFill="1" applyBorder="1" applyAlignment="1">
      <alignment/>
    </xf>
    <xf numFmtId="184" fontId="0" fillId="38" borderId="10" xfId="0" applyNumberFormat="1" applyFill="1" applyBorder="1" applyAlignment="1">
      <alignment/>
    </xf>
    <xf numFmtId="184" fontId="4" fillId="38" borderId="17" xfId="0" applyNumberFormat="1" applyFont="1" applyFill="1" applyBorder="1" applyAlignment="1">
      <alignment/>
    </xf>
    <xf numFmtId="184" fontId="0" fillId="38" borderId="23" xfId="0" applyNumberFormat="1" applyFill="1" applyBorder="1" applyAlignment="1">
      <alignment horizontal="center"/>
    </xf>
    <xf numFmtId="184" fontId="0" fillId="38" borderId="14" xfId="0" applyNumberFormat="1" applyFill="1" applyBorder="1" applyAlignment="1">
      <alignment/>
    </xf>
    <xf numFmtId="184" fontId="0" fillId="38" borderId="16" xfId="0" applyNumberFormat="1" applyFill="1" applyBorder="1" applyAlignment="1">
      <alignment/>
    </xf>
    <xf numFmtId="177" fontId="0" fillId="38" borderId="16" xfId="0" applyNumberFormat="1" applyFill="1" applyBorder="1" applyAlignment="1">
      <alignment/>
    </xf>
    <xf numFmtId="188" fontId="0" fillId="38" borderId="16" xfId="0" applyNumberFormat="1" applyFill="1" applyBorder="1" applyAlignment="1">
      <alignment/>
    </xf>
    <xf numFmtId="177" fontId="0" fillId="38" borderId="10" xfId="0" applyNumberFormat="1" applyFill="1" applyBorder="1" applyAlignment="1">
      <alignment/>
    </xf>
    <xf numFmtId="184" fontId="0" fillId="34" borderId="16" xfId="0" applyNumberFormat="1" applyFill="1" applyBorder="1" applyAlignment="1">
      <alignment/>
    </xf>
    <xf numFmtId="0" fontId="0" fillId="38" borderId="29" xfId="0" applyFill="1" applyBorder="1" applyAlignment="1">
      <alignment horizontal="center"/>
    </xf>
    <xf numFmtId="0" fontId="3" fillId="38" borderId="30" xfId="0" applyFont="1" applyFill="1" applyBorder="1" applyAlignment="1">
      <alignment/>
    </xf>
    <xf numFmtId="184" fontId="0" fillId="38" borderId="30" xfId="0" applyNumberFormat="1" applyFill="1" applyBorder="1" applyAlignment="1">
      <alignment/>
    </xf>
    <xf numFmtId="184" fontId="0" fillId="38" borderId="31" xfId="0" applyNumberFormat="1" applyFill="1" applyBorder="1" applyAlignment="1">
      <alignment/>
    </xf>
    <xf numFmtId="184" fontId="0" fillId="38" borderId="32" xfId="0" applyNumberFormat="1" applyFill="1" applyBorder="1" applyAlignment="1">
      <alignment/>
    </xf>
    <xf numFmtId="184" fontId="0" fillId="38" borderId="29" xfId="0" applyNumberFormat="1" applyFill="1" applyBorder="1" applyAlignment="1">
      <alignment/>
    </xf>
    <xf numFmtId="184" fontId="4" fillId="38" borderId="30" xfId="0" applyNumberFormat="1" applyFont="1" applyFill="1" applyBorder="1" applyAlignment="1">
      <alignment/>
    </xf>
    <xf numFmtId="184" fontId="0" fillId="38" borderId="33" xfId="0" applyNumberFormat="1" applyFill="1" applyBorder="1" applyAlignment="1">
      <alignment horizontal="center"/>
    </xf>
    <xf numFmtId="0" fontId="0" fillId="38" borderId="0" xfId="0" applyFill="1" applyAlignment="1">
      <alignment/>
    </xf>
    <xf numFmtId="0" fontId="0" fillId="38" borderId="10" xfId="0" applyFill="1" applyBorder="1" applyAlignment="1">
      <alignment horizontal="center"/>
    </xf>
    <xf numFmtId="0" fontId="3" fillId="38" borderId="17" xfId="0" applyFont="1" applyFill="1" applyBorder="1" applyAlignment="1">
      <alignment/>
    </xf>
    <xf numFmtId="0" fontId="13" fillId="0" borderId="0" xfId="0" applyFont="1" applyFill="1" applyAlignment="1">
      <alignment/>
    </xf>
    <xf numFmtId="0" fontId="14" fillId="0" borderId="10" xfId="0" applyFont="1" applyFill="1" applyBorder="1" applyAlignment="1">
      <alignment/>
    </xf>
    <xf numFmtId="177" fontId="0" fillId="38" borderId="12" xfId="0" applyNumberFormat="1" applyFill="1" applyBorder="1" applyAlignment="1">
      <alignment/>
    </xf>
    <xf numFmtId="177" fontId="0" fillId="35" borderId="12" xfId="0" applyNumberFormat="1" applyFill="1" applyBorder="1" applyAlignment="1">
      <alignment/>
    </xf>
    <xf numFmtId="0" fontId="0" fillId="39" borderId="0" xfId="0" applyFont="1" applyFill="1" applyAlignment="1">
      <alignment horizontal="center" vertical="center"/>
    </xf>
    <xf numFmtId="0" fontId="0" fillId="39" borderId="0" xfId="0" applyFont="1" applyFill="1" applyAlignment="1">
      <alignment vertical="center"/>
    </xf>
    <xf numFmtId="181" fontId="0" fillId="38" borderId="11" xfId="0" applyNumberFormat="1" applyFill="1" applyBorder="1" applyAlignment="1">
      <alignment/>
    </xf>
    <xf numFmtId="181" fontId="0" fillId="34" borderId="11" xfId="0" applyNumberFormat="1" applyFill="1" applyBorder="1" applyAlignment="1">
      <alignment/>
    </xf>
    <xf numFmtId="0" fontId="4" fillId="33" borderId="34" xfId="0" applyFont="1" applyFill="1" applyBorder="1" applyAlignment="1">
      <alignment horizontal="center"/>
    </xf>
    <xf numFmtId="0" fontId="4" fillId="35" borderId="35" xfId="0" applyFont="1" applyFill="1" applyBorder="1" applyAlignment="1">
      <alignment horizontal="center"/>
    </xf>
    <xf numFmtId="0" fontId="4" fillId="35" borderId="34" xfId="0" applyFont="1" applyFill="1" applyBorder="1" applyAlignment="1">
      <alignment horizontal="center"/>
    </xf>
    <xf numFmtId="0" fontId="4" fillId="40" borderId="36" xfId="0" applyFont="1" applyFill="1" applyBorder="1" applyAlignment="1">
      <alignment horizontal="center"/>
    </xf>
    <xf numFmtId="0" fontId="0" fillId="40" borderId="25" xfId="0" applyFill="1" applyBorder="1" applyAlignment="1">
      <alignment horizontal="center"/>
    </xf>
    <xf numFmtId="0" fontId="0" fillId="40" borderId="26" xfId="0" applyFill="1" applyBorder="1" applyAlignment="1">
      <alignment horizontal="center"/>
    </xf>
    <xf numFmtId="0" fontId="3" fillId="38" borderId="37" xfId="0" applyFont="1" applyFill="1" applyBorder="1" applyAlignment="1">
      <alignment horizontal="left"/>
    </xf>
    <xf numFmtId="181" fontId="0" fillId="38" borderId="25" xfId="0" applyNumberFormat="1" applyFill="1" applyBorder="1" applyAlignment="1">
      <alignment/>
    </xf>
    <xf numFmtId="0" fontId="3" fillId="34" borderId="14" xfId="0" applyFont="1" applyFill="1" applyBorder="1" applyAlignment="1">
      <alignment horizontal="left"/>
    </xf>
    <xf numFmtId="181" fontId="0" fillId="36" borderId="25" xfId="0" applyNumberFormat="1" applyFill="1" applyBorder="1" applyAlignment="1">
      <alignment/>
    </xf>
    <xf numFmtId="0" fontId="3" fillId="38" borderId="14" xfId="0" applyFont="1" applyFill="1" applyBorder="1" applyAlignment="1">
      <alignment horizontal="left"/>
    </xf>
    <xf numFmtId="0" fontId="0" fillId="0" borderId="38" xfId="0" applyFill="1" applyBorder="1" applyAlignment="1">
      <alignment vertical="center"/>
    </xf>
    <xf numFmtId="0" fontId="4" fillId="0" borderId="39" xfId="0" applyFont="1" applyFill="1" applyBorder="1" applyAlignment="1">
      <alignment horizontal="center" vertical="center"/>
    </xf>
    <xf numFmtId="0" fontId="0" fillId="0" borderId="40" xfId="0" applyBorder="1" applyAlignment="1">
      <alignment vertical="center"/>
    </xf>
    <xf numFmtId="184" fontId="0" fillId="33" borderId="40" xfId="0" applyNumberFormat="1" applyFill="1" applyBorder="1" applyAlignment="1">
      <alignment vertical="center"/>
    </xf>
    <xf numFmtId="184" fontId="0" fillId="0" borderId="41" xfId="0" applyNumberFormat="1" applyFill="1" applyBorder="1" applyAlignment="1">
      <alignment vertical="center"/>
    </xf>
    <xf numFmtId="184" fontId="0" fillId="0" borderId="42" xfId="0" applyNumberFormat="1" applyFill="1" applyBorder="1" applyAlignment="1">
      <alignment vertical="center"/>
    </xf>
    <xf numFmtId="184" fontId="0" fillId="0" borderId="39" xfId="0" applyNumberFormat="1" applyFill="1" applyBorder="1" applyAlignment="1">
      <alignment vertical="center"/>
    </xf>
    <xf numFmtId="184" fontId="4" fillId="33" borderId="43" xfId="0" applyNumberFormat="1" applyFont="1" applyFill="1" applyBorder="1" applyAlignment="1">
      <alignment vertical="center"/>
    </xf>
    <xf numFmtId="184" fontId="12" fillId="0" borderId="41" xfId="0" applyNumberFormat="1" applyFont="1" applyFill="1" applyBorder="1" applyAlignment="1">
      <alignment horizontal="center" vertical="center"/>
    </xf>
    <xf numFmtId="184" fontId="4" fillId="33" borderId="44" xfId="0" applyNumberFormat="1" applyFont="1" applyFill="1" applyBorder="1" applyAlignment="1">
      <alignment vertical="center"/>
    </xf>
    <xf numFmtId="184" fontId="0" fillId="33" borderId="42" xfId="0" applyNumberFormat="1" applyFill="1" applyBorder="1" applyAlignment="1">
      <alignment vertical="center"/>
    </xf>
    <xf numFmtId="177" fontId="0" fillId="0" borderId="45" xfId="0" applyNumberFormat="1" applyFont="1" applyFill="1" applyBorder="1" applyAlignment="1">
      <alignment vertical="center"/>
    </xf>
    <xf numFmtId="177" fontId="0" fillId="35" borderId="40" xfId="0" applyNumberFormat="1" applyFill="1" applyBorder="1" applyAlignment="1">
      <alignment vertical="center"/>
    </xf>
    <xf numFmtId="184" fontId="0" fillId="0" borderId="44" xfId="0" applyNumberFormat="1" applyFill="1" applyBorder="1" applyAlignment="1">
      <alignment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38" borderId="17" xfId="0" applyFont="1" applyFill="1" applyBorder="1" applyAlignment="1">
      <alignment horizontal="center"/>
    </xf>
    <xf numFmtId="0" fontId="0" fillId="0" borderId="52" xfId="0" applyFill="1" applyBorder="1" applyAlignment="1">
      <alignment horizontal="center"/>
    </xf>
    <xf numFmtId="184" fontId="0" fillId="0" borderId="52" xfId="0" applyNumberFormat="1" applyFill="1" applyBorder="1" applyAlignment="1">
      <alignment horizontal="center"/>
    </xf>
    <xf numFmtId="0" fontId="0" fillId="0" borderId="0" xfId="0" applyFill="1" applyBorder="1" applyAlignment="1">
      <alignment horizontal="center"/>
    </xf>
    <xf numFmtId="0" fontId="4" fillId="38" borderId="53" xfId="0" applyFont="1" applyFill="1" applyBorder="1" applyAlignment="1">
      <alignment horizontal="center"/>
    </xf>
    <xf numFmtId="184" fontId="0" fillId="0" borderId="0" xfId="0" applyNumberFormat="1" applyFill="1" applyBorder="1" applyAlignment="1">
      <alignment horizontal="center"/>
    </xf>
    <xf numFmtId="0" fontId="3" fillId="0" borderId="14" xfId="0" applyFont="1" applyFill="1" applyBorder="1" applyAlignment="1">
      <alignment horizontal="left"/>
    </xf>
    <xf numFmtId="0" fontId="3" fillId="38" borderId="54" xfId="0" applyFont="1" applyFill="1" applyBorder="1" applyAlignment="1">
      <alignment horizontal="left"/>
    </xf>
    <xf numFmtId="0" fontId="0" fillId="38" borderId="28" xfId="0" applyFill="1" applyBorder="1" applyAlignment="1">
      <alignment horizontal="center"/>
    </xf>
    <xf numFmtId="0" fontId="3" fillId="38" borderId="55" xfId="0" applyFont="1" applyFill="1" applyBorder="1" applyAlignment="1">
      <alignment/>
    </xf>
    <xf numFmtId="184" fontId="0" fillId="38" borderId="55" xfId="0" applyNumberFormat="1" applyFill="1" applyBorder="1" applyAlignment="1">
      <alignment/>
    </xf>
    <xf numFmtId="184" fontId="0" fillId="38" borderId="33" xfId="0" applyNumberFormat="1" applyFill="1" applyBorder="1" applyAlignment="1">
      <alignment/>
    </xf>
    <xf numFmtId="184" fontId="0" fillId="38" borderId="27" xfId="0" applyNumberFormat="1" applyFill="1" applyBorder="1" applyAlignment="1">
      <alignment/>
    </xf>
    <xf numFmtId="184" fontId="0" fillId="38" borderId="28" xfId="0" applyNumberFormat="1" applyFill="1" applyBorder="1" applyAlignment="1">
      <alignment/>
    </xf>
    <xf numFmtId="184" fontId="4" fillId="38" borderId="55" xfId="0" applyNumberFormat="1" applyFont="1" applyFill="1" applyBorder="1" applyAlignment="1">
      <alignment/>
    </xf>
    <xf numFmtId="0" fontId="3" fillId="38" borderId="56" xfId="0" applyFont="1" applyFill="1" applyBorder="1" applyAlignment="1">
      <alignment horizontal="left"/>
    </xf>
    <xf numFmtId="0" fontId="0" fillId="38" borderId="57" xfId="0" applyFill="1" applyBorder="1" applyAlignment="1">
      <alignment horizontal="center"/>
    </xf>
    <xf numFmtId="0" fontId="3" fillId="38" borderId="58" xfId="0" applyFont="1" applyFill="1" applyBorder="1" applyAlignment="1">
      <alignment/>
    </xf>
    <xf numFmtId="184" fontId="0" fillId="38" borderId="58" xfId="0" applyNumberFormat="1" applyFill="1" applyBorder="1" applyAlignment="1">
      <alignment/>
    </xf>
    <xf numFmtId="184" fontId="0" fillId="38" borderId="59" xfId="0" applyNumberFormat="1" applyFill="1" applyBorder="1" applyAlignment="1">
      <alignment/>
    </xf>
    <xf numFmtId="184" fontId="0" fillId="38" borderId="60" xfId="0" applyNumberFormat="1" applyFill="1" applyBorder="1" applyAlignment="1">
      <alignment/>
    </xf>
    <xf numFmtId="184" fontId="0" fillId="38" borderId="57" xfId="0" applyNumberFormat="1" applyFill="1" applyBorder="1" applyAlignment="1">
      <alignment/>
    </xf>
    <xf numFmtId="184" fontId="4" fillId="38" borderId="58" xfId="0" applyNumberFormat="1" applyFont="1" applyFill="1" applyBorder="1" applyAlignment="1">
      <alignment/>
    </xf>
    <xf numFmtId="184" fontId="0" fillId="38" borderId="59" xfId="0" applyNumberFormat="1" applyFill="1" applyBorder="1" applyAlignment="1">
      <alignment horizontal="center"/>
    </xf>
    <xf numFmtId="184" fontId="0" fillId="38" borderId="56" xfId="0" applyNumberFormat="1" applyFill="1" applyBorder="1" applyAlignment="1">
      <alignment/>
    </xf>
    <xf numFmtId="184" fontId="0" fillId="38" borderId="61" xfId="0" applyNumberFormat="1" applyFill="1" applyBorder="1" applyAlignment="1">
      <alignment/>
    </xf>
    <xf numFmtId="177" fontId="0" fillId="38" borderId="61" xfId="0" applyNumberFormat="1" applyFill="1" applyBorder="1" applyAlignment="1">
      <alignment/>
    </xf>
    <xf numFmtId="177" fontId="0" fillId="38" borderId="62" xfId="0" applyNumberFormat="1" applyFill="1" applyBorder="1" applyAlignment="1">
      <alignment/>
    </xf>
    <xf numFmtId="188" fontId="0" fillId="38" borderId="61" xfId="0" applyNumberFormat="1" applyFill="1" applyBorder="1" applyAlignment="1">
      <alignment/>
    </xf>
    <xf numFmtId="181" fontId="0" fillId="38" borderId="63" xfId="0" applyNumberFormat="1" applyFill="1" applyBorder="1" applyAlignment="1">
      <alignment/>
    </xf>
    <xf numFmtId="181" fontId="0" fillId="38" borderId="60" xfId="0" applyNumberFormat="1" applyFill="1" applyBorder="1" applyAlignment="1">
      <alignment/>
    </xf>
    <xf numFmtId="177" fontId="0" fillId="38" borderId="57" xfId="0" applyNumberFormat="1" applyFill="1" applyBorder="1" applyAlignment="1">
      <alignment/>
    </xf>
    <xf numFmtId="184" fontId="0" fillId="33" borderId="45" xfId="0" applyNumberFormat="1" applyFill="1" applyBorder="1" applyAlignment="1">
      <alignment vertical="center"/>
    </xf>
    <xf numFmtId="184" fontId="0" fillId="38" borderId="45" xfId="0" applyNumberFormat="1" applyFill="1" applyBorder="1" applyAlignment="1">
      <alignment vertical="center"/>
    </xf>
    <xf numFmtId="0" fontId="3" fillId="38" borderId="64" xfId="0" applyFont="1" applyFill="1" applyBorder="1" applyAlignment="1">
      <alignment horizontal="left"/>
    </xf>
    <xf numFmtId="0" fontId="0" fillId="38" borderId="65" xfId="0" applyFill="1" applyBorder="1" applyAlignment="1">
      <alignment horizontal="center"/>
    </xf>
    <xf numFmtId="0" fontId="3" fillId="38" borderId="66" xfId="0" applyFont="1" applyFill="1" applyBorder="1" applyAlignment="1">
      <alignment/>
    </xf>
    <xf numFmtId="184" fontId="0" fillId="38" borderId="66" xfId="0" applyNumberFormat="1" applyFill="1" applyBorder="1" applyAlignment="1">
      <alignment/>
    </xf>
    <xf numFmtId="184" fontId="0" fillId="38" borderId="67" xfId="0" applyNumberFormat="1" applyFill="1" applyBorder="1" applyAlignment="1">
      <alignment/>
    </xf>
    <xf numFmtId="184" fontId="0" fillId="38" borderId="68" xfId="0" applyNumberFormat="1" applyFill="1" applyBorder="1" applyAlignment="1">
      <alignment/>
    </xf>
    <xf numFmtId="184" fontId="0" fillId="38" borderId="65" xfId="0" applyNumberFormat="1" applyFill="1" applyBorder="1" applyAlignment="1">
      <alignment/>
    </xf>
    <xf numFmtId="184" fontId="4" fillId="38" borderId="66" xfId="0" applyNumberFormat="1" applyFont="1" applyFill="1" applyBorder="1" applyAlignment="1">
      <alignment/>
    </xf>
    <xf numFmtId="184" fontId="0" fillId="38" borderId="67" xfId="0" applyNumberFormat="1" applyFill="1" applyBorder="1" applyAlignment="1">
      <alignment horizontal="center"/>
    </xf>
    <xf numFmtId="184" fontId="0" fillId="38" borderId="69" xfId="0" applyNumberFormat="1" applyFill="1" applyBorder="1" applyAlignment="1">
      <alignment/>
    </xf>
    <xf numFmtId="177" fontId="0" fillId="38" borderId="69" xfId="0" applyNumberFormat="1" applyFill="1" applyBorder="1" applyAlignment="1">
      <alignment/>
    </xf>
    <xf numFmtId="177" fontId="0" fillId="38" borderId="70" xfId="0" applyNumberFormat="1" applyFill="1" applyBorder="1" applyAlignment="1">
      <alignment/>
    </xf>
    <xf numFmtId="188" fontId="0" fillId="38" borderId="69" xfId="0" applyNumberFormat="1" applyFill="1" applyBorder="1" applyAlignment="1">
      <alignment/>
    </xf>
    <xf numFmtId="181" fontId="0" fillId="38" borderId="71" xfId="0" applyNumberFormat="1" applyFill="1" applyBorder="1" applyAlignment="1">
      <alignment/>
    </xf>
    <xf numFmtId="181" fontId="0" fillId="38" borderId="68" xfId="0" applyNumberFormat="1" applyFill="1" applyBorder="1" applyAlignment="1">
      <alignment/>
    </xf>
    <xf numFmtId="177" fontId="0" fillId="38" borderId="65" xfId="0" applyNumberFormat="1" applyFill="1" applyBorder="1" applyAlignment="1">
      <alignment/>
    </xf>
    <xf numFmtId="0" fontId="0" fillId="41" borderId="0" xfId="0" applyFill="1" applyAlignment="1">
      <alignment/>
    </xf>
    <xf numFmtId="0" fontId="58" fillId="0" borderId="18" xfId="0" applyFont="1" applyFill="1" applyBorder="1" applyAlignment="1">
      <alignment/>
    </xf>
    <xf numFmtId="0" fontId="0" fillId="0" borderId="52" xfId="0" applyBorder="1" applyAlignment="1">
      <alignment/>
    </xf>
    <xf numFmtId="0" fontId="0" fillId="13" borderId="52" xfId="0" applyFill="1" applyBorder="1" applyAlignment="1">
      <alignment horizontal="center" vertical="center"/>
    </xf>
    <xf numFmtId="184" fontId="0" fillId="13" borderId="52" xfId="0" applyNumberFormat="1" applyFill="1" applyBorder="1" applyAlignment="1">
      <alignment horizontal="center" vertical="center"/>
    </xf>
    <xf numFmtId="2" fontId="0" fillId="7" borderId="52" xfId="0" applyNumberFormat="1" applyFill="1" applyBorder="1" applyAlignment="1">
      <alignment horizontal="center" vertical="center"/>
    </xf>
    <xf numFmtId="0" fontId="58" fillId="0" borderId="0" xfId="0" applyFont="1" applyAlignment="1">
      <alignment/>
    </xf>
    <xf numFmtId="0" fontId="5" fillId="0" borderId="0" xfId="0" applyFont="1" applyFill="1" applyAlignment="1">
      <alignment/>
    </xf>
    <xf numFmtId="184" fontId="0" fillId="13" borderId="52" xfId="0" applyNumberFormat="1" applyFill="1" applyBorder="1" applyAlignment="1">
      <alignment horizontal="center"/>
    </xf>
    <xf numFmtId="0" fontId="0" fillId="13" borderId="52" xfId="0" applyFill="1" applyBorder="1" applyAlignment="1">
      <alignment horizontal="center"/>
    </xf>
    <xf numFmtId="0" fontId="58" fillId="0" borderId="0" xfId="0" applyFont="1" applyFill="1" applyAlignment="1">
      <alignment/>
    </xf>
    <xf numFmtId="0" fontId="17" fillId="0" borderId="52" xfId="0" applyFont="1" applyFill="1" applyBorder="1" applyAlignment="1">
      <alignment/>
    </xf>
    <xf numFmtId="0" fontId="4" fillId="0" borderId="0" xfId="0" applyFont="1" applyFill="1" applyBorder="1" applyAlignment="1">
      <alignment horizontal="center" vertical="center"/>
    </xf>
    <xf numFmtId="0" fontId="4" fillId="41" borderId="72" xfId="0" applyFont="1" applyFill="1" applyBorder="1" applyAlignment="1">
      <alignment horizontal="center"/>
    </xf>
    <xf numFmtId="0" fontId="0" fillId="41" borderId="53" xfId="0" applyFill="1" applyBorder="1" applyAlignment="1">
      <alignment horizontal="center"/>
    </xf>
    <xf numFmtId="0" fontId="0" fillId="41" borderId="73" xfId="0" applyFill="1" applyBorder="1" applyAlignment="1">
      <alignment horizontal="center"/>
    </xf>
    <xf numFmtId="177" fontId="0" fillId="41" borderId="53" xfId="0" applyNumberFormat="1" applyFill="1" applyBorder="1" applyAlignment="1">
      <alignment/>
    </xf>
    <xf numFmtId="177" fontId="0" fillId="41" borderId="74" xfId="0" applyNumberFormat="1" applyFill="1" applyBorder="1" applyAlignment="1">
      <alignment/>
    </xf>
    <xf numFmtId="177" fontId="0" fillId="41" borderId="75" xfId="0" applyNumberFormat="1" applyFill="1" applyBorder="1" applyAlignment="1">
      <alignment/>
    </xf>
    <xf numFmtId="177" fontId="0" fillId="41" borderId="76" xfId="0" applyNumberFormat="1" applyFill="1" applyBorder="1" applyAlignment="1">
      <alignment vertical="center"/>
    </xf>
    <xf numFmtId="0" fontId="4" fillId="40" borderId="35" xfId="0" applyFont="1" applyFill="1" applyBorder="1" applyAlignment="1">
      <alignment horizontal="center"/>
    </xf>
    <xf numFmtId="0" fontId="0" fillId="40" borderId="16" xfId="0" applyFill="1" applyBorder="1" applyAlignment="1">
      <alignment horizontal="center"/>
    </xf>
    <xf numFmtId="0" fontId="0" fillId="40" borderId="19" xfId="0" applyFill="1" applyBorder="1" applyAlignment="1">
      <alignment horizontal="center"/>
    </xf>
    <xf numFmtId="0" fontId="4" fillId="40" borderId="77" xfId="0" applyFont="1" applyFill="1" applyBorder="1" applyAlignment="1">
      <alignment horizontal="center"/>
    </xf>
    <xf numFmtId="0" fontId="0" fillId="40" borderId="14" xfId="0" applyFill="1" applyBorder="1" applyAlignment="1">
      <alignment horizontal="center"/>
    </xf>
    <xf numFmtId="0" fontId="0" fillId="40" borderId="22" xfId="0" applyFill="1" applyBorder="1" applyAlignment="1">
      <alignment horizontal="center"/>
    </xf>
    <xf numFmtId="0" fontId="59" fillId="34" borderId="0" xfId="0" applyFont="1" applyFill="1" applyAlignment="1">
      <alignment horizontal="center" vertical="center"/>
    </xf>
    <xf numFmtId="0" fontId="60" fillId="0" borderId="0" xfId="0" applyFont="1" applyAlignment="1">
      <alignment/>
    </xf>
    <xf numFmtId="0" fontId="0" fillId="0" borderId="52" xfId="0" applyFill="1" applyBorder="1" applyAlignment="1">
      <alignment horizontal="left"/>
    </xf>
    <xf numFmtId="0" fontId="0" fillId="13" borderId="52" xfId="0" applyFill="1" applyBorder="1" applyAlignment="1">
      <alignment horizontal="left"/>
    </xf>
    <xf numFmtId="0" fontId="0" fillId="0" borderId="0" xfId="0" applyFill="1" applyAlignment="1">
      <alignment horizontal="left"/>
    </xf>
    <xf numFmtId="0" fontId="0" fillId="38" borderId="0" xfId="0" applyFill="1" applyAlignment="1">
      <alignment horizontal="left"/>
    </xf>
    <xf numFmtId="0" fontId="0" fillId="0" borderId="0" xfId="0" applyFill="1" applyBorder="1" applyAlignment="1">
      <alignment horizontal="left"/>
    </xf>
    <xf numFmtId="0" fontId="0" fillId="0" borderId="78" xfId="0" applyBorder="1" applyAlignment="1">
      <alignment/>
    </xf>
    <xf numFmtId="0" fontId="0" fillId="0" borderId="15" xfId="0" applyBorder="1" applyAlignment="1">
      <alignment/>
    </xf>
    <xf numFmtId="0" fontId="0" fillId="0" borderId="0" xfId="0" applyFill="1" applyBorder="1" applyAlignment="1">
      <alignment vertical="center" wrapText="1"/>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0" fillId="39" borderId="52" xfId="0" applyFill="1" applyBorder="1" applyAlignment="1">
      <alignment horizontal="center" vertical="center"/>
    </xf>
    <xf numFmtId="0" fontId="0" fillId="8" borderId="52" xfId="0" applyFill="1" applyBorder="1" applyAlignment="1">
      <alignment horizontal="center" vertical="center"/>
    </xf>
    <xf numFmtId="0" fontId="59" fillId="0" borderId="18" xfId="0" applyFont="1" applyBorder="1" applyAlignment="1">
      <alignment/>
    </xf>
    <xf numFmtId="0" fontId="0" fillId="0" borderId="0" xfId="0" applyFill="1" applyBorder="1" applyAlignment="1">
      <alignment/>
    </xf>
    <xf numFmtId="0" fontId="0" fillId="0" borderId="0" xfId="0" applyNumberFormat="1" applyFont="1" applyFill="1" applyBorder="1" applyAlignment="1">
      <alignment horizontal="center" vertical="center" wrapText="1"/>
    </xf>
    <xf numFmtId="0" fontId="18" fillId="10" borderId="18" xfId="0" applyFont="1" applyFill="1" applyBorder="1" applyAlignment="1">
      <alignment horizontal="right"/>
    </xf>
    <xf numFmtId="0" fontId="18" fillId="10" borderId="15" xfId="0" applyFont="1" applyFill="1" applyBorder="1" applyAlignment="1">
      <alignment horizontal="center"/>
    </xf>
    <xf numFmtId="0" fontId="18" fillId="10" borderId="78" xfId="0" applyFont="1" applyFill="1" applyBorder="1" applyAlignment="1">
      <alignment horizontal="left"/>
    </xf>
    <xf numFmtId="0" fontId="3" fillId="39" borderId="0" xfId="0" applyFont="1" applyFill="1" applyAlignment="1">
      <alignment/>
    </xf>
    <xf numFmtId="0" fontId="3" fillId="39" borderId="0" xfId="0" applyFont="1" applyFill="1" applyAlignment="1">
      <alignment vertical="center"/>
    </xf>
    <xf numFmtId="184" fontId="0" fillId="0" borderId="23" xfId="0" applyNumberFormat="1" applyFill="1" applyBorder="1" applyAlignment="1">
      <alignment/>
    </xf>
    <xf numFmtId="0" fontId="6" fillId="34" borderId="52" xfId="0" applyFont="1" applyFill="1" applyBorder="1" applyAlignment="1">
      <alignment horizontal="center" vertical="center"/>
    </xf>
    <xf numFmtId="0" fontId="59" fillId="33" borderId="12" xfId="0" applyFont="1" applyFill="1" applyBorder="1" applyAlignment="1">
      <alignment horizontal="center"/>
    </xf>
    <xf numFmtId="0" fontId="59" fillId="33" borderId="20" xfId="0" applyFont="1" applyFill="1" applyBorder="1" applyAlignment="1">
      <alignment horizontal="center"/>
    </xf>
    <xf numFmtId="184" fontId="61" fillId="38" borderId="17" xfId="0" applyNumberFormat="1" applyFont="1" applyFill="1" applyBorder="1" applyAlignment="1">
      <alignment/>
    </xf>
    <xf numFmtId="184" fontId="61" fillId="33" borderId="17" xfId="0" applyNumberFormat="1" applyFont="1" applyFill="1" applyBorder="1" applyAlignment="1">
      <alignment/>
    </xf>
    <xf numFmtId="184" fontId="61" fillId="38" borderId="58" xfId="0" applyNumberFormat="1" applyFont="1" applyFill="1" applyBorder="1" applyAlignment="1">
      <alignment/>
    </xf>
    <xf numFmtId="184" fontId="61" fillId="38" borderId="66" xfId="0" applyNumberFormat="1" applyFont="1" applyFill="1" applyBorder="1" applyAlignment="1">
      <alignment/>
    </xf>
    <xf numFmtId="184" fontId="61" fillId="33" borderId="40" xfId="0" applyNumberFormat="1" applyFont="1" applyFill="1" applyBorder="1" applyAlignment="1">
      <alignment vertical="center"/>
    </xf>
    <xf numFmtId="0" fontId="59" fillId="0" borderId="35" xfId="0" applyFont="1" applyFill="1" applyBorder="1" applyAlignment="1">
      <alignment horizontal="center"/>
    </xf>
    <xf numFmtId="0" fontId="58" fillId="0" borderId="16" xfId="0" applyFont="1" applyFill="1" applyBorder="1" applyAlignment="1">
      <alignment horizontal="center"/>
    </xf>
    <xf numFmtId="0" fontId="58" fillId="0" borderId="19" xfId="0" applyFont="1" applyFill="1" applyBorder="1" applyAlignment="1">
      <alignment horizontal="center"/>
    </xf>
    <xf numFmtId="184" fontId="61" fillId="38" borderId="79" xfId="0" applyNumberFormat="1" applyFont="1" applyFill="1" applyBorder="1" applyAlignment="1">
      <alignment/>
    </xf>
    <xf numFmtId="184" fontId="61" fillId="38" borderId="80" xfId="0" applyNumberFormat="1" applyFont="1" applyFill="1" applyBorder="1" applyAlignment="1">
      <alignment/>
    </xf>
    <xf numFmtId="184" fontId="61" fillId="34" borderId="16" xfId="0" applyNumberFormat="1" applyFont="1" applyFill="1" applyBorder="1" applyAlignment="1">
      <alignment/>
    </xf>
    <xf numFmtId="184" fontId="61" fillId="38" borderId="16" xfId="0" applyNumberFormat="1" applyFont="1" applyFill="1" applyBorder="1" applyAlignment="1">
      <alignment/>
    </xf>
    <xf numFmtId="184" fontId="61" fillId="38" borderId="61" xfId="0" applyNumberFormat="1" applyFont="1" applyFill="1" applyBorder="1" applyAlignment="1">
      <alignment/>
    </xf>
    <xf numFmtId="184" fontId="61" fillId="38" borderId="81" xfId="0" applyNumberFormat="1" applyFont="1" applyFill="1" applyBorder="1" applyAlignment="1">
      <alignment/>
    </xf>
    <xf numFmtId="184" fontId="61" fillId="34" borderId="82" xfId="0" applyNumberFormat="1" applyFont="1" applyFill="1" applyBorder="1" applyAlignment="1">
      <alignment vertical="center"/>
    </xf>
    <xf numFmtId="184" fontId="61" fillId="42" borderId="16" xfId="0" applyNumberFormat="1" applyFont="1" applyFill="1" applyBorder="1" applyAlignment="1">
      <alignment/>
    </xf>
    <xf numFmtId="177" fontId="4" fillId="34" borderId="52" xfId="0" applyNumberFormat="1" applyFont="1" applyFill="1" applyBorder="1" applyAlignment="1">
      <alignment horizontal="center" vertical="center"/>
    </xf>
    <xf numFmtId="191" fontId="0" fillId="43" borderId="52" xfId="0" applyNumberFormat="1" applyFont="1" applyFill="1" applyBorder="1" applyAlignment="1">
      <alignment horizontal="center" vertical="center"/>
    </xf>
    <xf numFmtId="0" fontId="59" fillId="0" borderId="18" xfId="0" applyFont="1" applyBorder="1" applyAlignment="1">
      <alignment horizontal="center"/>
    </xf>
    <xf numFmtId="0" fontId="59" fillId="0" borderId="78" xfId="0" applyFont="1" applyBorder="1" applyAlignment="1">
      <alignment horizontal="center"/>
    </xf>
    <xf numFmtId="0" fontId="0" fillId="39" borderId="18" xfId="0" applyFill="1" applyBorder="1" applyAlignment="1">
      <alignment horizontal="center"/>
    </xf>
    <xf numFmtId="0" fontId="0" fillId="39" borderId="15" xfId="0" applyFill="1" applyBorder="1" applyAlignment="1">
      <alignment horizontal="center"/>
    </xf>
    <xf numFmtId="0" fontId="0" fillId="39" borderId="78" xfId="0" applyFill="1" applyBorder="1" applyAlignment="1">
      <alignment horizontal="center"/>
    </xf>
    <xf numFmtId="0" fontId="62" fillId="43" borderId="18" xfId="0" applyFont="1" applyFill="1" applyBorder="1" applyAlignment="1">
      <alignment horizontal="center"/>
    </xf>
    <xf numFmtId="0" fontId="62" fillId="43" borderId="15" xfId="0" applyFont="1" applyFill="1" applyBorder="1" applyAlignment="1">
      <alignment horizontal="center"/>
    </xf>
    <xf numFmtId="0" fontId="62" fillId="43" borderId="78" xfId="0" applyFont="1" applyFill="1" applyBorder="1" applyAlignment="1">
      <alignment horizontal="center"/>
    </xf>
    <xf numFmtId="0" fontId="4" fillId="0" borderId="83" xfId="0" applyFont="1" applyFill="1" applyBorder="1" applyAlignment="1">
      <alignment horizontal="center"/>
    </xf>
    <xf numFmtId="0" fontId="4" fillId="0" borderId="72" xfId="0" applyFont="1" applyFill="1" applyBorder="1" applyAlignment="1">
      <alignment horizontal="center"/>
    </xf>
    <xf numFmtId="0" fontId="4" fillId="0" borderId="84" xfId="0" applyFont="1" applyFill="1" applyBorder="1" applyAlignment="1">
      <alignment horizontal="center"/>
    </xf>
    <xf numFmtId="0" fontId="59" fillId="33" borderId="83" xfId="0" applyFont="1" applyFill="1" applyBorder="1" applyAlignment="1">
      <alignment horizontal="center"/>
    </xf>
    <xf numFmtId="0" fontId="59" fillId="33" borderId="72" xfId="0" applyFont="1" applyFill="1" applyBorder="1" applyAlignment="1">
      <alignment horizontal="center"/>
    </xf>
    <xf numFmtId="0" fontId="59" fillId="33" borderId="84" xfId="0" applyFont="1" applyFill="1" applyBorder="1" applyAlignment="1">
      <alignment horizontal="center"/>
    </xf>
    <xf numFmtId="0" fontId="10" fillId="0" borderId="85"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7" xfId="0" applyFont="1" applyFill="1" applyBorder="1" applyAlignment="1">
      <alignment horizontal="center" vertical="center"/>
    </xf>
    <xf numFmtId="0" fontId="11" fillId="37" borderId="88" xfId="0" applyFont="1" applyFill="1" applyBorder="1" applyAlignment="1">
      <alignment horizontal="left" vertical="top" wrapText="1"/>
    </xf>
    <xf numFmtId="0" fontId="11" fillId="37" borderId="89" xfId="0" applyFont="1" applyFill="1" applyBorder="1" applyAlignment="1">
      <alignment horizontal="left" vertical="top" wrapText="1"/>
    </xf>
    <xf numFmtId="0" fontId="11" fillId="37" borderId="90" xfId="0" applyFont="1" applyFill="1" applyBorder="1" applyAlignment="1">
      <alignment horizontal="left" vertical="top" wrapText="1"/>
    </xf>
    <xf numFmtId="0" fontId="10" fillId="36" borderId="59" xfId="0" applyFont="1" applyFill="1" applyBorder="1" applyAlignment="1">
      <alignment horizontal="center" vertical="top" wrapText="1"/>
    </xf>
    <xf numFmtId="0" fontId="10" fillId="36" borderId="90" xfId="0" applyFont="1" applyFill="1" applyBorder="1" applyAlignment="1">
      <alignment horizontal="center" vertical="top" wrapText="1"/>
    </xf>
    <xf numFmtId="0" fontId="58" fillId="13" borderId="52" xfId="0" applyFont="1" applyFill="1" applyBorder="1" applyAlignment="1">
      <alignment horizontal="center"/>
    </xf>
    <xf numFmtId="0" fontId="4" fillId="38" borderId="17" xfId="0" applyFont="1" applyFill="1" applyBorder="1" applyAlignment="1">
      <alignment horizontal="center"/>
    </xf>
    <xf numFmtId="0" fontId="4" fillId="38" borderId="91" xfId="0" applyFont="1" applyFill="1" applyBorder="1" applyAlignment="1">
      <alignment horizontal="center"/>
    </xf>
    <xf numFmtId="0" fontId="5"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b/>
        <i val="0"/>
        <color indexed="10"/>
      </font>
      <fill>
        <patternFill patternType="none">
          <bgColor indexed="65"/>
        </patternFill>
      </fill>
    </dxf>
    <dxf>
      <font>
        <b/>
        <i val="0"/>
        <color indexed="1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85"/>
          <c:w val="0.8355"/>
          <c:h val="0.95575"/>
        </c:manualLayout>
      </c:layout>
      <c:lineChart>
        <c:grouping val="standard"/>
        <c:varyColors val="0"/>
        <c:ser>
          <c:idx val="0"/>
          <c:order val="0"/>
          <c:tx>
            <c:strRef>
              <c:f>'燃費グラフ(事業所全体10年間）'!$A$10:$B$10</c:f>
              <c:strCache>
                <c:ptCount val="1"/>
                <c:pt idx="0">
                  <c:v>Ｈ２５年</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'燃費グラフ(事業所全体10年間）'!$C$10:$N$10</c:f>
              <c:numCache/>
            </c:numRef>
          </c:val>
          <c:smooth val="0"/>
        </c:ser>
        <c:ser>
          <c:idx val="1"/>
          <c:order val="1"/>
          <c:tx>
            <c:strRef>
              <c:f>'燃費グラフ(事業所全体10年間）'!$A$11:$B$11</c:f>
              <c:strCache>
                <c:ptCount val="1"/>
                <c:pt idx="0">
                  <c:v>Ｈ２６年</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'燃費グラフ(事業所全体10年間）'!$C$11:$N$11</c:f>
              <c:numCache/>
            </c:numRef>
          </c:val>
          <c:smooth val="0"/>
        </c:ser>
        <c:ser>
          <c:idx val="2"/>
          <c:order val="2"/>
          <c:tx>
            <c:strRef>
              <c:f>'燃費グラフ(事業所全体10年間）'!$A$12:$B$12</c:f>
              <c:strCache>
                <c:ptCount val="1"/>
                <c:pt idx="0">
                  <c:v>Ｈ２７年</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'燃費グラフ(事業所全体10年間）'!$C$12:$N$12</c:f>
              <c:numCache/>
            </c:numRef>
          </c:val>
          <c:smooth val="0"/>
        </c:ser>
        <c:ser>
          <c:idx val="3"/>
          <c:order val="3"/>
          <c:tx>
            <c:strRef>
              <c:f>'燃費グラフ(事業所全体10年間）'!$A$13:$B$13</c:f>
              <c:strCache>
                <c:ptCount val="1"/>
                <c:pt idx="0">
                  <c:v>Ｈ２８年</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'燃費グラフ(事業所全体10年間）'!$C$13:$N$13</c:f>
              <c:numCache/>
            </c:numRef>
          </c:val>
          <c:smooth val="0"/>
        </c:ser>
        <c:ser>
          <c:idx val="4"/>
          <c:order val="4"/>
          <c:tx>
            <c:strRef>
              <c:f>'燃費グラフ(事業所全体10年間）'!$A$14:$B$14</c:f>
              <c:strCache>
                <c:ptCount val="1"/>
                <c:pt idx="0">
                  <c:v>Ｈ２９年</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'燃費グラフ(事業所全体10年間）'!$C$14:$N$14</c:f>
              <c:numCache/>
            </c:numRef>
          </c:val>
          <c:smooth val="0"/>
        </c:ser>
        <c:ser>
          <c:idx val="5"/>
          <c:order val="5"/>
          <c:tx>
            <c:strRef>
              <c:f>'燃費グラフ(事業所全体10年間）'!$A$15:$B$15</c:f>
              <c:strCache>
                <c:ptCount val="1"/>
                <c:pt idx="0">
                  <c:v>Ｈ３０年</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'燃費グラフ(事業所全体10年間）'!$C$15:$N$15</c:f>
              <c:numCache/>
            </c:numRef>
          </c:val>
          <c:smooth val="0"/>
        </c:ser>
        <c:ser>
          <c:idx val="6"/>
          <c:order val="6"/>
          <c:tx>
            <c:strRef>
              <c:f>'燃費グラフ(事業所全体10年間）'!$A$16:$B$16</c:f>
              <c:strCache>
                <c:ptCount val="1"/>
                <c:pt idx="0">
                  <c:v>Ｈ３１年</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'燃費グラフ(事業所全体10年間）'!$C$16:$N$16</c:f>
              <c:numCache/>
            </c:numRef>
          </c:val>
          <c:smooth val="0"/>
        </c:ser>
        <c:ser>
          <c:idx val="7"/>
          <c:order val="7"/>
          <c:tx>
            <c:strRef>
              <c:f>'燃費グラフ(事業所全体10年間）'!$A$17:$B$17</c:f>
              <c:strCache>
                <c:ptCount val="1"/>
                <c:pt idx="0">
                  <c:v>Ｈ３２年</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'燃費グラフ(事業所全体10年間）'!$C$17:$N$17</c:f>
              <c:numCache/>
            </c:numRef>
          </c:val>
          <c:smooth val="0"/>
        </c:ser>
        <c:ser>
          <c:idx val="8"/>
          <c:order val="8"/>
          <c:tx>
            <c:strRef>
              <c:f>'燃費グラフ(事業所全体10年間）'!$A$18:$B$18</c:f>
              <c:strCache>
                <c:ptCount val="1"/>
                <c:pt idx="0">
                  <c:v>Ｈ３３年</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'燃費グラフ(事業所全体10年間）'!$C$18:$N$18</c:f>
              <c:numCache/>
            </c:numRef>
          </c:val>
          <c:smooth val="0"/>
        </c:ser>
        <c:ser>
          <c:idx val="9"/>
          <c:order val="9"/>
          <c:tx>
            <c:strRef>
              <c:f>'燃費グラフ(事業所全体10年間）'!$A$19:$B$19</c:f>
              <c:strCache>
                <c:ptCount val="1"/>
                <c:pt idx="0">
                  <c:v>Ｈ３４年</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'燃費グラフ(事業所全体10年間）'!$C$9:$N$9</c:f>
              <c:strCache/>
            </c:strRef>
          </c:cat>
          <c:val>
            <c:numRef>
              <c:f>'燃費グラフ(事業所全体10年間）'!$C$19:$N$19</c:f>
              <c:numCache/>
            </c:numRef>
          </c:val>
          <c:smooth val="0"/>
        </c:ser>
        <c:marker val="1"/>
        <c:axId val="38728728"/>
        <c:axId val="13014233"/>
      </c:lineChart>
      <c:catAx>
        <c:axId val="38728728"/>
        <c:scaling>
          <c:orientation val="minMax"/>
        </c:scaling>
        <c:axPos val="b"/>
        <c:delete val="0"/>
        <c:numFmt formatCode="General" sourceLinked="1"/>
        <c:majorTickMark val="out"/>
        <c:minorTickMark val="none"/>
        <c:tickLblPos val="nextTo"/>
        <c:spPr>
          <a:ln w="3175">
            <a:solidFill>
              <a:srgbClr val="808080"/>
            </a:solidFill>
          </a:ln>
        </c:spPr>
        <c:crossAx val="13014233"/>
        <c:crosses val="autoZero"/>
        <c:auto val="1"/>
        <c:lblOffset val="100"/>
        <c:tickLblSkip val="1"/>
        <c:noMultiLvlLbl val="0"/>
      </c:catAx>
      <c:valAx>
        <c:axId val="130142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728728"/>
        <c:crossesAt val="1"/>
        <c:crossBetween val="between"/>
        <c:dispUnits/>
      </c:valAx>
      <c:spPr>
        <a:solidFill>
          <a:srgbClr val="FFFFFF"/>
        </a:solidFill>
        <a:ln w="3175">
          <a:noFill/>
        </a:ln>
      </c:spPr>
    </c:plotArea>
    <c:legend>
      <c:legendPos val="r"/>
      <c:layout>
        <c:manualLayout>
          <c:xMode val="edge"/>
          <c:yMode val="edge"/>
          <c:x val="0.9085"/>
          <c:y val="0.21275"/>
          <c:w val="0.08675"/>
          <c:h val="0.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125"/>
        </c:manualLayout>
      </c:layout>
      <c:lineChart>
        <c:grouping val="standard"/>
        <c:varyColors val="0"/>
        <c:ser>
          <c:idx val="0"/>
          <c:order val="0"/>
          <c:tx>
            <c:strRef>
              <c:f>'H25  年間燃費集計表'!$BO$15:$BP$15</c:f>
              <c:strCache>
                <c:ptCount val="1"/>
                <c:pt idx="0">
                  <c:v>乗合　大型（全長9m以上または定員50人以上） 1</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年間燃費集計表'!$BQ$15:$CB$15</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年間燃費集計表'!$BO$16:$BP$16</c:f>
              <c:strCache>
                <c:ptCount val="1"/>
                <c:pt idx="0">
                  <c:v>乗合　大型（全長9m以上または定員50人以上） 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年間燃費集計表'!$BQ$16:$CB$16</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年間燃費集計表'!$BO$17:$BP$17</c:f>
              <c:strCache>
                <c:ptCount val="1"/>
                <c:pt idx="0">
                  <c:v>乗合　大型（全長9m以上または定員50人以上） 3</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年間燃費集計表'!$BQ$17:$CB$17</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年間燃費集計表'!$BO$18:$BP$18</c:f>
              <c:strCache>
                <c:ptCount val="1"/>
                <c:pt idx="0">
                  <c:v>乗合　大型（全長9m以上または定員50人以上）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年間燃費集計表'!$BQ$14:$CB$14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年間燃費集計表'!$BQ$18:$CB$18</c:f>
              <c:numCache>
                <c:ptCount val="12"/>
                <c:pt idx="0">
                  <c:v>1</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0019234"/>
        <c:axId val="47519923"/>
      </c:lineChart>
      <c:catAx>
        <c:axId val="50019234"/>
        <c:scaling>
          <c:orientation val="minMax"/>
        </c:scaling>
        <c:axPos val="b"/>
        <c:delete val="0"/>
        <c:numFmt formatCode="General" sourceLinked="1"/>
        <c:majorTickMark val="out"/>
        <c:minorTickMark val="none"/>
        <c:tickLblPos val="nextTo"/>
        <c:spPr>
          <a:ln w="3175">
            <a:solidFill>
              <a:srgbClr val="808080"/>
            </a:solidFill>
          </a:ln>
        </c:spPr>
        <c:crossAx val="47519923"/>
        <c:crosses val="autoZero"/>
        <c:auto val="1"/>
        <c:lblOffset val="100"/>
        <c:tickLblSkip val="1"/>
        <c:noMultiLvlLbl val="0"/>
      </c:catAx>
      <c:valAx>
        <c:axId val="475199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19234"/>
        <c:crossesAt val="1"/>
        <c:crossBetween val="between"/>
        <c:dispUnits/>
      </c:valAx>
      <c:spPr>
        <a:solidFill>
          <a:srgbClr val="FFFFFF"/>
        </a:solidFill>
        <a:ln w="3175">
          <a:noFill/>
        </a:ln>
      </c:spPr>
    </c:plotArea>
    <c:legend>
      <c:legendPos val="r"/>
      <c:layout>
        <c:manualLayout>
          <c:xMode val="edge"/>
          <c:yMode val="edge"/>
          <c:x val="0.855"/>
          <c:y val="0.16275"/>
          <c:w val="0.135"/>
          <c:h val="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年間燃費集計表'!$BO$21:$BP$21</c:f>
              <c:strCache>
                <c:ptCount val="1"/>
                <c:pt idx="0">
                  <c:v>乗合　中型（大型・中型にあてはまらないもの） 4</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年間燃費集計表'!$BQ$21:$CB$21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年間燃費集計表'!$BO$22:$BP$22</c:f>
              <c:strCache>
                <c:ptCount val="1"/>
                <c:pt idx="0">
                  <c:v>乗合　中型（大型・中型にあてはまらないもの） 5</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年間燃費集計表'!$BQ$22:$CB$22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年間燃費集計表'!$BO$23:$BP$23</c:f>
              <c:strCache>
                <c:ptCount val="1"/>
                <c:pt idx="0">
                  <c:v>乗合　中型（大型・中型にあてはまらないもの） 6</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年間燃費集計表'!$BQ$23:$CB$23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年間燃費集計表'!$BO$24:$BP$24</c:f>
              <c:strCache>
                <c:ptCount val="1"/>
                <c:pt idx="0">
                  <c:v>乗合　中型（大型・中型にあてはまらないもの）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年間燃費集計表'!$BQ$20:$CB$20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年間燃費集計表'!$BQ$24:$CB$24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5026124"/>
        <c:axId val="23908525"/>
      </c:lineChart>
      <c:catAx>
        <c:axId val="25026124"/>
        <c:scaling>
          <c:orientation val="minMax"/>
        </c:scaling>
        <c:axPos val="b"/>
        <c:delete val="0"/>
        <c:numFmt formatCode="General" sourceLinked="1"/>
        <c:majorTickMark val="out"/>
        <c:minorTickMark val="none"/>
        <c:tickLblPos val="nextTo"/>
        <c:spPr>
          <a:ln w="3175">
            <a:solidFill>
              <a:srgbClr val="808080"/>
            </a:solidFill>
          </a:ln>
        </c:spPr>
        <c:crossAx val="23908525"/>
        <c:crosses val="autoZero"/>
        <c:auto val="1"/>
        <c:lblOffset val="100"/>
        <c:tickLblSkip val="1"/>
        <c:noMultiLvlLbl val="0"/>
      </c:catAx>
      <c:valAx>
        <c:axId val="239085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026124"/>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115"/>
          <c:w val="0.8315"/>
          <c:h val="0.93075"/>
        </c:manualLayout>
      </c:layout>
      <c:lineChart>
        <c:grouping val="standard"/>
        <c:varyColors val="0"/>
        <c:ser>
          <c:idx val="0"/>
          <c:order val="0"/>
          <c:tx>
            <c:strRef>
              <c:f>'H25  年間燃費集計表'!$BO$27:$BP$27</c:f>
              <c:strCache>
                <c:ptCount val="1"/>
                <c:pt idx="0">
                  <c:v>乗合　小型（全長7m以下でかつ定員29人以下） 7</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年間燃費集計表'!$BQ$27:$CB$27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年間燃費集計表'!$BO$28:$BP$28</c:f>
              <c:strCache>
                <c:ptCount val="1"/>
                <c:pt idx="0">
                  <c:v>乗合　小型（全長7m以下でかつ定員29人以下） 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年間燃費集計表'!$BQ$28:$CB$28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年間燃費集計表'!$BO$29:$BP$29</c:f>
              <c:strCache>
                <c:ptCount val="1"/>
                <c:pt idx="0">
                  <c:v>乗合　小型（全長7m以下でかつ定員29人以下） 9</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年間燃費集計表'!$BQ$29:$CB$29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年間燃費集計表'!$BO$30:$BP$30</c:f>
              <c:strCache>
                <c:ptCount val="1"/>
                <c:pt idx="0">
                  <c:v>乗合　小型（全長7m以下でかつ定員29人以下）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年間燃費集計表'!$BQ$26:$CB$26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年間燃費集計表'!$BQ$30:$CB$30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13850134"/>
        <c:axId val="57542343"/>
      </c:lineChart>
      <c:catAx>
        <c:axId val="13850134"/>
        <c:scaling>
          <c:orientation val="minMax"/>
        </c:scaling>
        <c:axPos val="b"/>
        <c:delete val="0"/>
        <c:numFmt formatCode="General" sourceLinked="1"/>
        <c:majorTickMark val="out"/>
        <c:minorTickMark val="none"/>
        <c:tickLblPos val="nextTo"/>
        <c:spPr>
          <a:ln w="3175">
            <a:solidFill>
              <a:srgbClr val="808080"/>
            </a:solidFill>
          </a:ln>
        </c:spPr>
        <c:crossAx val="57542343"/>
        <c:crosses val="autoZero"/>
        <c:auto val="1"/>
        <c:lblOffset val="100"/>
        <c:tickLblSkip val="1"/>
        <c:noMultiLvlLbl val="0"/>
      </c:catAx>
      <c:valAx>
        <c:axId val="575423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50134"/>
        <c:crossesAt val="1"/>
        <c:crossBetween val="between"/>
        <c:dispUnits/>
      </c:valAx>
      <c:spPr>
        <a:solidFill>
          <a:srgbClr val="FFFFFF"/>
        </a:solidFill>
        <a:ln w="3175">
          <a:noFill/>
        </a:ln>
      </c:spPr>
    </c:plotArea>
    <c:legend>
      <c:legendPos val="r"/>
      <c:layout>
        <c:manualLayout>
          <c:xMode val="edge"/>
          <c:yMode val="edge"/>
          <c:x val="0.855"/>
          <c:y val="0.16325"/>
          <c:w val="0.135"/>
          <c:h val="0.7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年間燃費集計表'!$BO$33:$BP$33</c:f>
              <c:strCache>
                <c:ptCount val="1"/>
                <c:pt idx="0">
                  <c:v>貸切、高速乗合　大型（全長9m以上または定員50人以上） 10</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年間燃費集計表'!$BQ$33:$CB$33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年間燃費集計表'!$BO$34:$BP$34</c:f>
              <c:strCache>
                <c:ptCount val="1"/>
                <c:pt idx="0">
                  <c:v>貸切、高速乗合　大型（全長9m以上または定員50人以上） 11</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年間燃費集計表'!$BQ$34:$CB$34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年間燃費集計表'!$BO$35:$BP$35</c:f>
              <c:strCache>
                <c:ptCount val="1"/>
                <c:pt idx="0">
                  <c:v>貸切、高速乗合　大型（全長9m以上または定員50人以上） 12</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年間燃費集計表'!$BQ$35:$CB$35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年間燃費集計表'!$BO$36:$BP$36</c:f>
              <c:strCache>
                <c:ptCount val="1"/>
                <c:pt idx="0">
                  <c:v>貸切、高速乗合　大型（全長9m以上または定員50人以上）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年間燃費集計表'!$BQ$32:$CB$32</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年間燃費集計表'!$BQ$36:$CB$36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48119040"/>
        <c:axId val="30418177"/>
      </c:lineChart>
      <c:catAx>
        <c:axId val="48119040"/>
        <c:scaling>
          <c:orientation val="minMax"/>
        </c:scaling>
        <c:axPos val="b"/>
        <c:delete val="0"/>
        <c:numFmt formatCode="General" sourceLinked="1"/>
        <c:majorTickMark val="out"/>
        <c:minorTickMark val="none"/>
        <c:tickLblPos val="nextTo"/>
        <c:spPr>
          <a:ln w="3175">
            <a:solidFill>
              <a:srgbClr val="808080"/>
            </a:solidFill>
          </a:ln>
        </c:spPr>
        <c:crossAx val="30418177"/>
        <c:crosses val="autoZero"/>
        <c:auto val="1"/>
        <c:lblOffset val="100"/>
        <c:tickLblSkip val="1"/>
        <c:noMultiLvlLbl val="0"/>
      </c:catAx>
      <c:valAx>
        <c:axId val="304181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119040"/>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年間燃費集計表'!$BO$39:$BP$39</c:f>
              <c:strCache>
                <c:ptCount val="1"/>
                <c:pt idx="0">
                  <c:v>貸切、高速乗合　中型（大型・中型にあてはまらないもの） 13</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年間燃費集計表'!$BQ$39:$CB$39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年間燃費集計表'!$BO$40:$BP$40</c:f>
              <c:strCache>
                <c:ptCount val="1"/>
                <c:pt idx="0">
                  <c:v>貸切、高速乗合　中型（大型・中型にあてはまらないもの） 14</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年間燃費集計表'!$BQ$40:$CB$40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年間燃費集計表'!$BO$41:$BP$41</c:f>
              <c:strCache>
                <c:ptCount val="1"/>
                <c:pt idx="0">
                  <c:v>貸切、高速乗合　中型（大型・中型にあてはまらないもの） 15</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年間燃費集計表'!$BQ$41:$CB$41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年間燃費集計表'!$BO$42:$BP$42</c:f>
              <c:strCache>
                <c:ptCount val="1"/>
                <c:pt idx="0">
                  <c:v>貸切、高速乗合　中型（大型・中型にあてはまらないもの）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年間燃費集計表'!$BQ$38:$CB$38</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年間燃費集計表'!$BQ$42:$CB$42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5328138"/>
        <c:axId val="47953243"/>
      </c:lineChart>
      <c:catAx>
        <c:axId val="5328138"/>
        <c:scaling>
          <c:orientation val="minMax"/>
        </c:scaling>
        <c:axPos val="b"/>
        <c:delete val="0"/>
        <c:numFmt formatCode="General" sourceLinked="1"/>
        <c:majorTickMark val="out"/>
        <c:minorTickMark val="none"/>
        <c:tickLblPos val="nextTo"/>
        <c:spPr>
          <a:ln w="3175">
            <a:solidFill>
              <a:srgbClr val="808080"/>
            </a:solidFill>
          </a:ln>
        </c:spPr>
        <c:crossAx val="47953243"/>
        <c:crosses val="autoZero"/>
        <c:auto val="1"/>
        <c:lblOffset val="100"/>
        <c:tickLblSkip val="1"/>
        <c:noMultiLvlLbl val="0"/>
      </c:catAx>
      <c:valAx>
        <c:axId val="479532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28138"/>
        <c:crossesAt val="1"/>
        <c:crossBetween val="between"/>
        <c:dispUnits/>
      </c:valAx>
      <c:spPr>
        <a:solidFill>
          <a:srgbClr val="FFFFFF"/>
        </a:solidFill>
        <a:ln w="3175">
          <a:noFill/>
        </a:ln>
      </c:spPr>
    </c:plotArea>
    <c:legend>
      <c:legendPos val="r"/>
      <c:layout>
        <c:manualLayout>
          <c:xMode val="edge"/>
          <c:yMode val="edge"/>
          <c:x val="0.855"/>
          <c:y val="0.16325"/>
          <c:w val="0.135"/>
          <c:h val="0.771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年間燃費集計表'!$BO$45:$BP$45</c:f>
              <c:strCache>
                <c:ptCount val="1"/>
                <c:pt idx="0">
                  <c:v>貸切、高速乗合　小型（全長7m以下でかつ定員29人以下） 16</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年間燃費集計表'!$BQ$45:$CB$45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年間燃費集計表'!$BO$46:$BP$46</c:f>
              <c:strCache>
                <c:ptCount val="1"/>
                <c:pt idx="0">
                  <c:v>貸切、高速乗合　小型（全長7m以下でかつ定員29人以下） 17</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年間燃費集計表'!$BQ$46:$CB$46</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年間燃費集計表'!$BO$47:$BP$47</c:f>
              <c:strCache>
                <c:ptCount val="1"/>
                <c:pt idx="0">
                  <c:v>貸切、高速乗合　小型（全長7m以下でかつ定員29人以下） 18</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年間燃費集計表'!$BQ$47:$CB$47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年間燃費集計表'!$BO$48:$BP$48</c:f>
              <c:strCache>
                <c:ptCount val="1"/>
                <c:pt idx="0">
                  <c:v>貸切、高速乗合　小型（全長7m以下でかつ定員29人以下）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年間燃費集計表'!$BQ$44:$CB$44</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年間燃費集計表'!$BQ$48:$CB$48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28926004"/>
        <c:axId val="59007445"/>
      </c:lineChart>
      <c:catAx>
        <c:axId val="28926004"/>
        <c:scaling>
          <c:orientation val="minMax"/>
        </c:scaling>
        <c:axPos val="b"/>
        <c:delete val="0"/>
        <c:numFmt formatCode="General" sourceLinked="1"/>
        <c:majorTickMark val="out"/>
        <c:minorTickMark val="none"/>
        <c:tickLblPos val="nextTo"/>
        <c:spPr>
          <a:ln w="3175">
            <a:solidFill>
              <a:srgbClr val="808080"/>
            </a:solidFill>
          </a:ln>
        </c:spPr>
        <c:crossAx val="59007445"/>
        <c:crosses val="autoZero"/>
        <c:auto val="1"/>
        <c:lblOffset val="100"/>
        <c:tickLblSkip val="1"/>
        <c:noMultiLvlLbl val="0"/>
      </c:catAx>
      <c:valAx>
        <c:axId val="590074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26004"/>
        <c:crossesAt val="1"/>
        <c:crossBetween val="between"/>
        <c:dispUnits/>
      </c:valAx>
      <c:spPr>
        <a:solidFill>
          <a:srgbClr val="FFFFFF"/>
        </a:solidFill>
        <a:ln w="3175">
          <a:noFill/>
        </a:ln>
      </c:spPr>
    </c:plotArea>
    <c:legend>
      <c:legendPos val="r"/>
      <c:layout>
        <c:manualLayout>
          <c:xMode val="edge"/>
          <c:yMode val="edge"/>
          <c:x val="0.855"/>
          <c:y val="0.164"/>
          <c:w val="0.135"/>
          <c:h val="0.7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5"/>
          <c:w val="0.82575"/>
          <c:h val="0.93075"/>
        </c:manualLayout>
      </c:layout>
      <c:lineChart>
        <c:grouping val="standard"/>
        <c:varyColors val="0"/>
        <c:ser>
          <c:idx val="0"/>
          <c:order val="0"/>
          <c:tx>
            <c:strRef>
              <c:f>'H25  年間燃費集計表'!$BO$51:$BP$51</c:f>
              <c:strCache>
                <c:ptCount val="1"/>
                <c:pt idx="0">
                  <c:v>天然ガス自動車（CNG） 19</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年間燃費集計表'!$BQ$51:$CB$51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年間燃費集計表'!$BO$52:$BP$52</c:f>
              <c:strCache>
                <c:ptCount val="1"/>
                <c:pt idx="0">
                  <c:v>天然ガス自動車（CNG） 20</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年間燃費集計表'!$BQ$52:$CB$52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年間燃費集計表'!$BO$53:$BP$53</c:f>
              <c:strCache>
                <c:ptCount val="1"/>
                <c:pt idx="0">
                  <c:v>天然ガス自動車（CNG） 21</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年間燃費集計表'!$BQ$53:$CB$53</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年間燃費集計表'!$BO$54:$BP$54</c:f>
              <c:strCache>
                <c:ptCount val="1"/>
                <c:pt idx="0">
                  <c:v>天然ガス自動車（CNG）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年間燃費集計表'!$BQ$50:$CB$50</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年間燃費集計表'!$BQ$54:$CB$54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1304958"/>
        <c:axId val="14873711"/>
      </c:lineChart>
      <c:catAx>
        <c:axId val="61304958"/>
        <c:scaling>
          <c:orientation val="minMax"/>
        </c:scaling>
        <c:axPos val="b"/>
        <c:delete val="0"/>
        <c:numFmt formatCode="General" sourceLinked="1"/>
        <c:majorTickMark val="out"/>
        <c:minorTickMark val="none"/>
        <c:tickLblPos val="nextTo"/>
        <c:spPr>
          <a:ln w="3175">
            <a:solidFill>
              <a:srgbClr val="808080"/>
            </a:solidFill>
          </a:ln>
        </c:spPr>
        <c:crossAx val="14873711"/>
        <c:crosses val="autoZero"/>
        <c:auto val="1"/>
        <c:lblOffset val="100"/>
        <c:tickLblSkip val="1"/>
        <c:noMultiLvlLbl val="0"/>
      </c:catAx>
      <c:valAx>
        <c:axId val="148737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04958"/>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1175"/>
          <c:w val="0.82575"/>
          <c:h val="0.931"/>
        </c:manualLayout>
      </c:layout>
      <c:lineChart>
        <c:grouping val="standard"/>
        <c:varyColors val="0"/>
        <c:ser>
          <c:idx val="0"/>
          <c:order val="0"/>
          <c:tx>
            <c:strRef>
              <c:f>'H25  年間燃費集計表'!$BO$57:$BP$57</c:f>
              <c:strCache>
                <c:ptCount val="1"/>
                <c:pt idx="0">
                  <c:v>ハイブリッド自動車（軽油） 22</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年間燃費集計表'!$BQ$57:$CB$57</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'H25  年間燃費集計表'!$BO$58:$BP$58</c:f>
              <c:strCache>
                <c:ptCount val="1"/>
                <c:pt idx="0">
                  <c:v>ハイブリッド自動車（軽油） 23</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年間燃費集計表'!$BQ$58:$CB$58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'H25  年間燃費集計表'!$BO$59:$BP$59</c:f>
              <c:strCache>
                <c:ptCount val="1"/>
                <c:pt idx="0">
                  <c:v>ハイブリッド自動車（軽油） 24</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年間燃費集計表'!$BQ$59:$CB$59</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'H25  年間燃費集計表'!$BO$60:$BP$60</c:f>
              <c:strCache>
                <c:ptCount val="1"/>
                <c:pt idx="0">
                  <c:v>ハイブリッド自動車（軽油） 小計</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'H25  年間燃費集計表'!$BQ$56:$CB$56</c:f>
              <c:strCache>
                <c:ptCount val="12"/>
                <c:pt idx="0">
                  <c:v>４月</c:v>
                </c:pt>
                <c:pt idx="1">
                  <c:v>５月</c:v>
                </c:pt>
                <c:pt idx="2">
                  <c:v>６月</c:v>
                </c:pt>
                <c:pt idx="3">
                  <c:v>７月</c:v>
                </c:pt>
                <c:pt idx="4">
                  <c:v>８月</c:v>
                </c:pt>
                <c:pt idx="5">
                  <c:v>９月</c:v>
                </c:pt>
                <c:pt idx="6">
                  <c:v>１０月</c:v>
                </c:pt>
                <c:pt idx="7">
                  <c:v>１１月</c:v>
                </c:pt>
                <c:pt idx="8">
                  <c:v>１２月</c:v>
                </c:pt>
                <c:pt idx="9">
                  <c:v>１月</c:v>
                </c:pt>
                <c:pt idx="10">
                  <c:v>２月</c:v>
                </c:pt>
                <c:pt idx="11">
                  <c:v>３月</c:v>
                </c:pt>
              </c:strCache>
            </c:strRef>
          </c:cat>
          <c:val>
            <c:numRef>
              <c:f>'H25  年間燃費集計表'!$BQ$60:$CB$60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marker val="1"/>
        <c:axId val="66754536"/>
        <c:axId val="63919913"/>
      </c:lineChart>
      <c:catAx>
        <c:axId val="66754536"/>
        <c:scaling>
          <c:orientation val="minMax"/>
        </c:scaling>
        <c:axPos val="b"/>
        <c:delete val="0"/>
        <c:numFmt formatCode="General" sourceLinked="1"/>
        <c:majorTickMark val="out"/>
        <c:minorTickMark val="none"/>
        <c:tickLblPos val="nextTo"/>
        <c:spPr>
          <a:ln w="3175">
            <a:solidFill>
              <a:srgbClr val="808080"/>
            </a:solidFill>
          </a:ln>
        </c:spPr>
        <c:crossAx val="63919913"/>
        <c:crosses val="autoZero"/>
        <c:auto val="1"/>
        <c:lblOffset val="100"/>
        <c:tickLblSkip val="1"/>
        <c:noMultiLvlLbl val="0"/>
      </c:catAx>
      <c:valAx>
        <c:axId val="639199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54536"/>
        <c:crossesAt val="1"/>
        <c:crossBetween val="between"/>
        <c:dispUnits/>
      </c:valAx>
      <c:spPr>
        <a:solidFill>
          <a:srgbClr val="FFFFFF"/>
        </a:solidFill>
        <a:ln w="3175">
          <a:noFill/>
        </a:ln>
      </c:spPr>
    </c:plotArea>
    <c:legend>
      <c:legendPos val="r"/>
      <c:layout>
        <c:manualLayout>
          <c:xMode val="edge"/>
          <c:yMode val="edge"/>
          <c:x val="0.855"/>
          <c:y val="0.163"/>
          <c:w val="0.135"/>
          <c:h val="0.771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 Id="rId7" Type="http://schemas.openxmlformats.org/officeDocument/2006/relationships/chart" Target="/xl/charts/chart8.xml" /><Relationship Id="rId8"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23</xdr:row>
      <xdr:rowOff>0</xdr:rowOff>
    </xdr:from>
    <xdr:to>
      <xdr:col>16</xdr:col>
      <xdr:colOff>323850</xdr:colOff>
      <xdr:row>47</xdr:row>
      <xdr:rowOff>0</xdr:rowOff>
    </xdr:to>
    <xdr:graphicFrame>
      <xdr:nvGraphicFramePr>
        <xdr:cNvPr id="1" name="グラフ 12"/>
        <xdr:cNvGraphicFramePr/>
      </xdr:nvGraphicFramePr>
      <xdr:xfrm>
        <a:off x="1000125" y="4038600"/>
        <a:ext cx="10296525" cy="4114800"/>
      </xdr:xfrm>
      <a:graphic>
        <a:graphicData uri="http://schemas.openxmlformats.org/drawingml/2006/chart">
          <c:chart xmlns:c="http://schemas.openxmlformats.org/drawingml/2006/chart" r:id="rId1"/>
        </a:graphicData>
      </a:graphic>
    </xdr:graphicFrame>
    <xdr:clientData/>
  </xdr:twoCellAnchor>
  <xdr:twoCellAnchor>
    <xdr:from>
      <xdr:col>14</xdr:col>
      <xdr:colOff>285750</xdr:colOff>
      <xdr:row>23</xdr:row>
      <xdr:rowOff>114300</xdr:rowOff>
    </xdr:from>
    <xdr:to>
      <xdr:col>16</xdr:col>
      <xdr:colOff>180975</xdr:colOff>
      <xdr:row>25</xdr:row>
      <xdr:rowOff>47625</xdr:rowOff>
    </xdr:to>
    <xdr:sp>
      <xdr:nvSpPr>
        <xdr:cNvPr id="2" name="テキスト ボックス 15"/>
        <xdr:cNvSpPr txBox="1">
          <a:spLocks noChangeArrowheads="1"/>
        </xdr:cNvSpPr>
      </xdr:nvSpPr>
      <xdr:spPr>
        <a:xfrm>
          <a:off x="9886950" y="4152900"/>
          <a:ext cx="1266825" cy="276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事業所全体燃費</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0.83825</cdr:x>
      <cdr:y>0.00225</cdr:y>
    </cdr:from>
    <cdr:to>
      <cdr:x>1</cdr:x>
      <cdr:y>0.0905</cdr:y>
    </cdr:to>
    <cdr:sp>
      <cdr:nvSpPr>
        <cdr:cNvPr id="1" name="テキスト ボックス 15"/>
        <cdr:cNvSpPr txBox="1">
          <a:spLocks noChangeArrowheads="1"/>
        </cdr:cNvSpPr>
      </cdr:nvSpPr>
      <cdr:spPr>
        <a:xfrm>
          <a:off x="8829675" y="9525"/>
          <a:ext cx="172402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ハイブリッド自動車（軽油）</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8</xdr:row>
      <xdr:rowOff>19050</xdr:rowOff>
    </xdr:from>
    <xdr:to>
      <xdr:col>16</xdr:col>
      <xdr:colOff>333375</xdr:colOff>
      <xdr:row>42</xdr:row>
      <xdr:rowOff>9525</xdr:rowOff>
    </xdr:to>
    <xdr:graphicFrame>
      <xdr:nvGraphicFramePr>
        <xdr:cNvPr id="1" name="グラフ 10"/>
        <xdr:cNvGraphicFramePr/>
      </xdr:nvGraphicFramePr>
      <xdr:xfrm>
        <a:off x="238125" y="1504950"/>
        <a:ext cx="10534650" cy="5819775"/>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46</xdr:row>
      <xdr:rowOff>9525</xdr:rowOff>
    </xdr:from>
    <xdr:to>
      <xdr:col>16</xdr:col>
      <xdr:colOff>333375</xdr:colOff>
      <xdr:row>84</xdr:row>
      <xdr:rowOff>9525</xdr:rowOff>
    </xdr:to>
    <xdr:graphicFrame>
      <xdr:nvGraphicFramePr>
        <xdr:cNvPr id="2" name="グラフ 10"/>
        <xdr:cNvGraphicFramePr/>
      </xdr:nvGraphicFramePr>
      <xdr:xfrm>
        <a:off x="238125" y="8010525"/>
        <a:ext cx="10534650" cy="6515100"/>
      </xdr:xfrm>
      <a:graphic>
        <a:graphicData uri="http://schemas.openxmlformats.org/drawingml/2006/chart">
          <c:chart xmlns:c="http://schemas.openxmlformats.org/drawingml/2006/chart" r:id="rId2"/>
        </a:graphicData>
      </a:graphic>
    </xdr:graphicFrame>
    <xdr:clientData/>
  </xdr:twoCellAnchor>
  <xdr:twoCellAnchor>
    <xdr:from>
      <xdr:col>1</xdr:col>
      <xdr:colOff>152400</xdr:colOff>
      <xdr:row>89</xdr:row>
      <xdr:rowOff>9525</xdr:rowOff>
    </xdr:from>
    <xdr:to>
      <xdr:col>16</xdr:col>
      <xdr:colOff>361950</xdr:colOff>
      <xdr:row>127</xdr:row>
      <xdr:rowOff>0</xdr:rowOff>
    </xdr:to>
    <xdr:graphicFrame>
      <xdr:nvGraphicFramePr>
        <xdr:cNvPr id="3" name="グラフ 10"/>
        <xdr:cNvGraphicFramePr/>
      </xdr:nvGraphicFramePr>
      <xdr:xfrm>
        <a:off x="266700" y="15382875"/>
        <a:ext cx="10534650" cy="6505575"/>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132</xdr:row>
      <xdr:rowOff>0</xdr:rowOff>
    </xdr:from>
    <xdr:to>
      <xdr:col>16</xdr:col>
      <xdr:colOff>381000</xdr:colOff>
      <xdr:row>170</xdr:row>
      <xdr:rowOff>0</xdr:rowOff>
    </xdr:to>
    <xdr:graphicFrame>
      <xdr:nvGraphicFramePr>
        <xdr:cNvPr id="4" name="グラフ 10"/>
        <xdr:cNvGraphicFramePr/>
      </xdr:nvGraphicFramePr>
      <xdr:xfrm>
        <a:off x="285750" y="22745700"/>
        <a:ext cx="10534650" cy="6515100"/>
      </xdr:xfrm>
      <a:graphic>
        <a:graphicData uri="http://schemas.openxmlformats.org/drawingml/2006/chart">
          <c:chart xmlns:c="http://schemas.openxmlformats.org/drawingml/2006/chart" r:id="rId4"/>
        </a:graphicData>
      </a:graphic>
    </xdr:graphicFrame>
    <xdr:clientData/>
  </xdr:twoCellAnchor>
  <xdr:twoCellAnchor>
    <xdr:from>
      <xdr:col>1</xdr:col>
      <xdr:colOff>190500</xdr:colOff>
      <xdr:row>175</xdr:row>
      <xdr:rowOff>9525</xdr:rowOff>
    </xdr:from>
    <xdr:to>
      <xdr:col>16</xdr:col>
      <xdr:colOff>400050</xdr:colOff>
      <xdr:row>213</xdr:row>
      <xdr:rowOff>0</xdr:rowOff>
    </xdr:to>
    <xdr:graphicFrame>
      <xdr:nvGraphicFramePr>
        <xdr:cNvPr id="5" name="グラフ 10"/>
        <xdr:cNvGraphicFramePr/>
      </xdr:nvGraphicFramePr>
      <xdr:xfrm>
        <a:off x="304800" y="30127575"/>
        <a:ext cx="10534650" cy="6505575"/>
      </xdr:xfrm>
      <a:graphic>
        <a:graphicData uri="http://schemas.openxmlformats.org/drawingml/2006/chart">
          <c:chart xmlns:c="http://schemas.openxmlformats.org/drawingml/2006/chart" r:id="rId5"/>
        </a:graphicData>
      </a:graphic>
    </xdr:graphicFrame>
    <xdr:clientData/>
  </xdr:twoCellAnchor>
  <xdr:twoCellAnchor>
    <xdr:from>
      <xdr:col>1</xdr:col>
      <xdr:colOff>200025</xdr:colOff>
      <xdr:row>217</xdr:row>
      <xdr:rowOff>161925</xdr:rowOff>
    </xdr:from>
    <xdr:to>
      <xdr:col>16</xdr:col>
      <xdr:colOff>409575</xdr:colOff>
      <xdr:row>256</xdr:row>
      <xdr:rowOff>9525</xdr:rowOff>
    </xdr:to>
    <xdr:graphicFrame>
      <xdr:nvGraphicFramePr>
        <xdr:cNvPr id="6" name="グラフ 10"/>
        <xdr:cNvGraphicFramePr/>
      </xdr:nvGraphicFramePr>
      <xdr:xfrm>
        <a:off x="314325" y="37480875"/>
        <a:ext cx="10534650" cy="6534150"/>
      </xdr:xfrm>
      <a:graphic>
        <a:graphicData uri="http://schemas.openxmlformats.org/drawingml/2006/chart">
          <c:chart xmlns:c="http://schemas.openxmlformats.org/drawingml/2006/chart" r:id="rId6"/>
        </a:graphicData>
      </a:graphic>
    </xdr:graphicFrame>
    <xdr:clientData/>
  </xdr:twoCellAnchor>
  <xdr:twoCellAnchor>
    <xdr:from>
      <xdr:col>1</xdr:col>
      <xdr:colOff>200025</xdr:colOff>
      <xdr:row>261</xdr:row>
      <xdr:rowOff>0</xdr:rowOff>
    </xdr:from>
    <xdr:to>
      <xdr:col>16</xdr:col>
      <xdr:colOff>409575</xdr:colOff>
      <xdr:row>299</xdr:row>
      <xdr:rowOff>0</xdr:rowOff>
    </xdr:to>
    <xdr:graphicFrame>
      <xdr:nvGraphicFramePr>
        <xdr:cNvPr id="7" name="グラフ 11"/>
        <xdr:cNvGraphicFramePr/>
      </xdr:nvGraphicFramePr>
      <xdr:xfrm>
        <a:off x="314325" y="44862750"/>
        <a:ext cx="10534650" cy="6515100"/>
      </xdr:xfrm>
      <a:graphic>
        <a:graphicData uri="http://schemas.openxmlformats.org/drawingml/2006/chart">
          <c:chart xmlns:c="http://schemas.openxmlformats.org/drawingml/2006/chart" r:id="rId7"/>
        </a:graphicData>
      </a:graphic>
    </xdr:graphicFrame>
    <xdr:clientData/>
  </xdr:twoCellAnchor>
  <xdr:twoCellAnchor>
    <xdr:from>
      <xdr:col>1</xdr:col>
      <xdr:colOff>247650</xdr:colOff>
      <xdr:row>304</xdr:row>
      <xdr:rowOff>0</xdr:rowOff>
    </xdr:from>
    <xdr:to>
      <xdr:col>16</xdr:col>
      <xdr:colOff>457200</xdr:colOff>
      <xdr:row>342</xdr:row>
      <xdr:rowOff>0</xdr:rowOff>
    </xdr:to>
    <xdr:graphicFrame>
      <xdr:nvGraphicFramePr>
        <xdr:cNvPr id="8" name="グラフ 12"/>
        <xdr:cNvGraphicFramePr/>
      </xdr:nvGraphicFramePr>
      <xdr:xfrm>
        <a:off x="361950" y="52235100"/>
        <a:ext cx="10534650" cy="6515100"/>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333375</xdr:colOff>
      <xdr:row>1</xdr:row>
      <xdr:rowOff>19050</xdr:rowOff>
    </xdr:from>
    <xdr:ext cx="838200" cy="419100"/>
    <xdr:sp>
      <xdr:nvSpPr>
        <xdr:cNvPr id="1" name="Text Box 3"/>
        <xdr:cNvSpPr txBox="1">
          <a:spLocks noChangeArrowheads="1"/>
        </xdr:cNvSpPr>
      </xdr:nvSpPr>
      <xdr:spPr>
        <a:xfrm>
          <a:off x="495300" y="190500"/>
          <a:ext cx="838200" cy="419100"/>
        </a:xfrm>
        <a:prstGeom prst="rect">
          <a:avLst/>
        </a:prstGeom>
        <a:noFill/>
        <a:ln w="9525" cmpd="sng">
          <a:solidFill>
            <a:srgbClr val="000000"/>
          </a:solidFill>
          <a:headEnd type="none"/>
          <a:tailEnd type="none"/>
        </a:ln>
      </xdr:spPr>
      <xdr:txBody>
        <a:bodyPr vertOverflow="clip" wrap="square" lIns="27432" tIns="22860" rIns="0" bIns="0" anchor="ctr"/>
        <a:p>
          <a:pPr algn="l">
            <a:defRPr/>
          </a:pPr>
          <a:r>
            <a:rPr lang="en-US" cap="none" sz="1800" b="0" i="0" u="none" baseline="0">
              <a:solidFill>
                <a:srgbClr val="000000"/>
              </a:solidFill>
              <a:latin typeface="ＭＳ Ｐゴシック"/>
              <a:ea typeface="ＭＳ Ｐゴシック"/>
              <a:cs typeface="ＭＳ Ｐゴシック"/>
            </a:rPr>
            <a:t>　</a:t>
          </a:r>
          <a:r>
            <a:rPr lang="en-US" cap="none" sz="1800" b="1" i="0" u="none" baseline="0">
              <a:solidFill>
                <a:srgbClr val="000000"/>
              </a:solidFill>
              <a:latin typeface="ＭＳ Ｐゴシック"/>
              <a:ea typeface="ＭＳ Ｐゴシック"/>
              <a:cs typeface="ＭＳ Ｐゴシック"/>
            </a:rPr>
            <a:t>掲示</a:t>
          </a:r>
        </a:p>
      </xdr:txBody>
    </xdr:sp>
    <xdr:clientData/>
  </xdr:oneCellAnchor>
  <xdr:twoCellAnchor>
    <xdr:from>
      <xdr:col>1</xdr:col>
      <xdr:colOff>1647825</xdr:colOff>
      <xdr:row>15</xdr:row>
      <xdr:rowOff>114300</xdr:rowOff>
    </xdr:from>
    <xdr:to>
      <xdr:col>2</xdr:col>
      <xdr:colOff>371475</xdr:colOff>
      <xdr:row>19</xdr:row>
      <xdr:rowOff>123825</xdr:rowOff>
    </xdr:to>
    <xdr:sp>
      <xdr:nvSpPr>
        <xdr:cNvPr id="2" name="テキスト ボックス 1"/>
        <xdr:cNvSpPr txBox="1">
          <a:spLocks noChangeArrowheads="1"/>
        </xdr:cNvSpPr>
      </xdr:nvSpPr>
      <xdr:spPr>
        <a:xfrm>
          <a:off x="1809750" y="3152775"/>
          <a:ext cx="1190625" cy="695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必要に応じて行を挿入してご利用ください。</a:t>
          </a:r>
          <a:r>
            <a:rPr lang="en-US" cap="none" sz="1100" b="0" i="0" u="none" baseline="0">
              <a:solidFill>
                <a:srgbClr val="FF0000"/>
              </a:solidFill>
              <a:latin typeface="Calibri"/>
              <a:ea typeface="Calibri"/>
              <a:cs typeface="Calibri"/>
            </a:rPr>
            <a:t>
</a:t>
          </a:r>
        </a:p>
      </xdr:txBody>
    </xdr:sp>
    <xdr:clientData/>
  </xdr:twoCellAnchor>
  <xdr:twoCellAnchor>
    <xdr:from>
      <xdr:col>6</xdr:col>
      <xdr:colOff>209550</xdr:colOff>
      <xdr:row>8</xdr:row>
      <xdr:rowOff>28575</xdr:rowOff>
    </xdr:from>
    <xdr:to>
      <xdr:col>6</xdr:col>
      <xdr:colOff>381000</xdr:colOff>
      <xdr:row>8</xdr:row>
      <xdr:rowOff>219075</xdr:rowOff>
    </xdr:to>
    <xdr:sp>
      <xdr:nvSpPr>
        <xdr:cNvPr id="3" name="下矢印 2"/>
        <xdr:cNvSpPr>
          <a:spLocks/>
        </xdr:cNvSpPr>
      </xdr:nvSpPr>
      <xdr:spPr>
        <a:xfrm>
          <a:off x="5524500" y="1562100"/>
          <a:ext cx="171450" cy="190500"/>
        </a:xfrm>
        <a:prstGeom prst="downArrow">
          <a:avLst>
            <a:gd name="adj" fmla="val 5555"/>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1266825</xdr:colOff>
      <xdr:row>15</xdr:row>
      <xdr:rowOff>161925</xdr:rowOff>
    </xdr:from>
    <xdr:to>
      <xdr:col>1</xdr:col>
      <xdr:colOff>1647825</xdr:colOff>
      <xdr:row>16</xdr:row>
      <xdr:rowOff>152400</xdr:rowOff>
    </xdr:to>
    <xdr:sp>
      <xdr:nvSpPr>
        <xdr:cNvPr id="4" name="右矢印 3"/>
        <xdr:cNvSpPr>
          <a:spLocks/>
        </xdr:cNvSpPr>
      </xdr:nvSpPr>
      <xdr:spPr>
        <a:xfrm rot="10800000">
          <a:off x="1428750" y="3200400"/>
          <a:ext cx="381000" cy="161925"/>
        </a:xfrm>
        <a:prstGeom prst="rightArrow">
          <a:avLst>
            <a:gd name="adj" fmla="val 29166"/>
          </a:avLst>
        </a:prstGeom>
        <a:solidFill>
          <a:srgbClr val="FF0000"/>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0</xdr:row>
      <xdr:rowOff>76200</xdr:rowOff>
    </xdr:from>
    <xdr:to>
      <xdr:col>6</xdr:col>
      <xdr:colOff>447675</xdr:colOff>
      <xdr:row>3</xdr:row>
      <xdr:rowOff>133350</xdr:rowOff>
    </xdr:to>
    <xdr:sp>
      <xdr:nvSpPr>
        <xdr:cNvPr id="5" name="テキスト ボックス 5"/>
        <xdr:cNvSpPr txBox="1">
          <a:spLocks noChangeArrowheads="1"/>
        </xdr:cNvSpPr>
      </xdr:nvSpPr>
      <xdr:spPr>
        <a:xfrm>
          <a:off x="2790825" y="76200"/>
          <a:ext cx="29718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ここの「前期燃費」欄には前年度の燃費集計表の「年間平均燃費」をそのまま転記します。</a:t>
          </a:r>
        </a:p>
      </xdr:txBody>
    </xdr:sp>
    <xdr:clientData fPrintsWithSheet="0"/>
  </xdr:twoCellAnchor>
  <xdr:twoCellAnchor>
    <xdr:from>
      <xdr:col>3</xdr:col>
      <xdr:colOff>447675</xdr:colOff>
      <xdr:row>3</xdr:row>
      <xdr:rowOff>19050</xdr:rowOff>
    </xdr:from>
    <xdr:to>
      <xdr:col>4</xdr:col>
      <xdr:colOff>247650</xdr:colOff>
      <xdr:row>8</xdr:row>
      <xdr:rowOff>200025</xdr:rowOff>
    </xdr:to>
    <xdr:sp>
      <xdr:nvSpPr>
        <xdr:cNvPr id="6" name="直線矢印コネクタ 6"/>
        <xdr:cNvSpPr>
          <a:spLocks/>
        </xdr:cNvSpPr>
      </xdr:nvSpPr>
      <xdr:spPr>
        <a:xfrm>
          <a:off x="3743325" y="533400"/>
          <a:ext cx="657225" cy="1200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54</xdr:col>
      <xdr:colOff>161925</xdr:colOff>
      <xdr:row>0</xdr:row>
      <xdr:rowOff>66675</xdr:rowOff>
    </xdr:from>
    <xdr:to>
      <xdr:col>59</xdr:col>
      <xdr:colOff>209550</xdr:colOff>
      <xdr:row>3</xdr:row>
      <xdr:rowOff>123825</xdr:rowOff>
    </xdr:to>
    <xdr:sp>
      <xdr:nvSpPr>
        <xdr:cNvPr id="7" name="テキスト ボックス 7"/>
        <xdr:cNvSpPr txBox="1">
          <a:spLocks noChangeArrowheads="1"/>
        </xdr:cNvSpPr>
      </xdr:nvSpPr>
      <xdr:spPr>
        <a:xfrm>
          <a:off x="34080450" y="66675"/>
          <a:ext cx="33909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ここの年間平均燃費を次年度の燃費集計表の冒頭部分にある「前期燃費」欄にそのまま転記します。</a:t>
          </a:r>
        </a:p>
      </xdr:txBody>
    </xdr:sp>
    <xdr:clientData fPrintsWithSheet="0"/>
  </xdr:twoCellAnchor>
  <xdr:twoCellAnchor>
    <xdr:from>
      <xdr:col>56</xdr:col>
      <xdr:colOff>390525</xdr:colOff>
      <xdr:row>2</xdr:row>
      <xdr:rowOff>171450</xdr:rowOff>
    </xdr:from>
    <xdr:to>
      <xdr:col>57</xdr:col>
      <xdr:colOff>266700</xdr:colOff>
      <xdr:row>9</xdr:row>
      <xdr:rowOff>200025</xdr:rowOff>
    </xdr:to>
    <xdr:sp>
      <xdr:nvSpPr>
        <xdr:cNvPr id="8" name="直線矢印コネクタ 8"/>
        <xdr:cNvSpPr>
          <a:spLocks/>
        </xdr:cNvSpPr>
      </xdr:nvSpPr>
      <xdr:spPr>
        <a:xfrm>
          <a:off x="35633025" y="514350"/>
          <a:ext cx="685800" cy="1466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0.00375</cdr:y>
    </cdr:from>
    <cdr:to>
      <cdr:x>0.99125</cdr:x>
      <cdr:y>0.091</cdr:y>
    </cdr:to>
    <cdr:sp>
      <cdr:nvSpPr>
        <cdr:cNvPr id="1" name="テキスト ボックス 15"/>
        <cdr:cNvSpPr txBox="1">
          <a:spLocks noChangeArrowheads="1"/>
        </cdr:cNvSpPr>
      </cdr:nvSpPr>
      <cdr:spPr>
        <a:xfrm>
          <a:off x="9077325" y="19050"/>
          <a:ext cx="1362075" cy="5048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乗合大型燃費</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乗合中型燃費</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乗合小型燃費</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貸切高速乗合大型</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貸切高速乗合中型</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810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貸切高速乗合小型</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0.86175</cdr:x>
      <cdr:y>0.00225</cdr:y>
    </cdr:from>
    <cdr:to>
      <cdr:x>0.99125</cdr:x>
      <cdr:y>0.0905</cdr:y>
    </cdr:to>
    <cdr:sp>
      <cdr:nvSpPr>
        <cdr:cNvPr id="1" name="テキスト ボックス 15"/>
        <cdr:cNvSpPr txBox="1">
          <a:spLocks noChangeArrowheads="1"/>
        </cdr:cNvSpPr>
      </cdr:nvSpPr>
      <cdr:spPr>
        <a:xfrm>
          <a:off x="9077325" y="9525"/>
          <a:ext cx="1362075" cy="57150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天然ガス自動車</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P23"/>
  <sheetViews>
    <sheetView zoomScale="90" zoomScaleNormal="90" zoomScalePageLayoutView="0" workbookViewId="0" topLeftCell="A1">
      <selection activeCell="O11" sqref="O11"/>
    </sheetView>
  </sheetViews>
  <sheetFormatPr defaultColWidth="9.00390625" defaultRowHeight="13.5"/>
  <sheetData>
    <row r="2" ht="13.5">
      <c r="C2" s="168" t="s">
        <v>99</v>
      </c>
    </row>
    <row r="5" spans="2:14" ht="21">
      <c r="B5" s="237" t="s">
        <v>101</v>
      </c>
      <c r="C5" s="238"/>
      <c r="D5" s="238"/>
      <c r="E5" s="238"/>
      <c r="F5" s="238"/>
      <c r="G5" s="238"/>
      <c r="H5" s="238"/>
      <c r="I5" s="238"/>
      <c r="J5" s="238"/>
      <c r="K5" s="238"/>
      <c r="L5" s="238"/>
      <c r="M5" s="238"/>
      <c r="N5" s="239"/>
    </row>
    <row r="8" spans="3:14" ht="13.5">
      <c r="C8" s="234" t="s">
        <v>100</v>
      </c>
      <c r="D8" s="235"/>
      <c r="E8" s="235"/>
      <c r="F8" s="235"/>
      <c r="G8" s="235"/>
      <c r="H8" s="235"/>
      <c r="I8" s="235"/>
      <c r="J8" s="235"/>
      <c r="K8" s="235"/>
      <c r="L8" s="235"/>
      <c r="M8" s="235"/>
      <c r="N8" s="236"/>
    </row>
    <row r="9" spans="1:14" ht="13.5">
      <c r="A9" s="203"/>
      <c r="B9" s="164"/>
      <c r="C9" s="201" t="str">
        <f>'H25  年間燃費集計表'!BQ62</f>
        <v>４月</v>
      </c>
      <c r="D9" s="201" t="str">
        <f>'H25  年間燃費集計表'!BR62</f>
        <v>５月</v>
      </c>
      <c r="E9" s="201" t="str">
        <f>'H25  年間燃費集計表'!BS62</f>
        <v>６月</v>
      </c>
      <c r="F9" s="201" t="str">
        <f>'H25  年間燃費集計表'!BT62</f>
        <v>７月</v>
      </c>
      <c r="G9" s="201" t="str">
        <f>'H25  年間燃費集計表'!BU62</f>
        <v>８月</v>
      </c>
      <c r="H9" s="201" t="str">
        <f>'H25  年間燃費集計表'!BV62</f>
        <v>９月</v>
      </c>
      <c r="I9" s="201" t="str">
        <f>'H25  年間燃費集計表'!BW62</f>
        <v>１０月</v>
      </c>
      <c r="J9" s="201" t="str">
        <f>'H25  年間燃費集計表'!BX62</f>
        <v>１１月</v>
      </c>
      <c r="K9" s="201" t="str">
        <f>'H25  年間燃費集計表'!BY62</f>
        <v>１２月</v>
      </c>
      <c r="L9" s="201" t="str">
        <f>'H25  年間燃費集計表'!BZ62</f>
        <v>１月</v>
      </c>
      <c r="M9" s="201" t="str">
        <f>'H25  年間燃費集計表'!CA62</f>
        <v>２月</v>
      </c>
      <c r="N9" s="201" t="str">
        <f>'H25  年間燃費集計表'!CB62</f>
        <v>３月</v>
      </c>
    </row>
    <row r="10" spans="1:14" ht="13.5" customHeight="1">
      <c r="A10" s="204"/>
      <c r="B10" s="200" t="s">
        <v>89</v>
      </c>
      <c r="C10" s="167">
        <f>'H25  年間燃費集計表'!BQ63</f>
        <v>1</v>
      </c>
      <c r="D10" s="167">
        <f>'H25  年間燃費集計表'!BR63</f>
      </c>
      <c r="E10" s="167">
        <f>'H25  年間燃費集計表'!BS63</f>
      </c>
      <c r="F10" s="167">
        <f>'H25  年間燃費集計表'!BT63</f>
      </c>
      <c r="G10" s="167">
        <f>'H25  年間燃費集計表'!BU63</f>
      </c>
      <c r="H10" s="167">
        <f>'H25  年間燃費集計表'!BV63</f>
      </c>
      <c r="I10" s="167">
        <f>'H25  年間燃費集計表'!BW63</f>
      </c>
      <c r="J10" s="167">
        <f>'H25  年間燃費集計表'!BX63</f>
      </c>
      <c r="K10" s="167">
        <f>'H25  年間燃費集計表'!BY63</f>
      </c>
      <c r="L10" s="167">
        <f>'H25  年間燃費集計表'!BZ63</f>
      </c>
      <c r="M10" s="167">
        <f>'H25  年間燃費集計表'!CA63</f>
      </c>
      <c r="N10" s="167">
        <f>'H25  年間燃費集計表'!CB63</f>
      </c>
    </row>
    <row r="11" spans="1:14" ht="13.5">
      <c r="A11" s="204"/>
      <c r="B11" s="200" t="s">
        <v>90</v>
      </c>
      <c r="C11" s="167"/>
      <c r="D11" s="167"/>
      <c r="E11" s="167"/>
      <c r="F11" s="167"/>
      <c r="G11" s="167"/>
      <c r="H11" s="167"/>
      <c r="I11" s="167"/>
      <c r="J11" s="167"/>
      <c r="K11" s="167"/>
      <c r="L11" s="167"/>
      <c r="M11" s="167"/>
      <c r="N11" s="167"/>
    </row>
    <row r="12" spans="1:14" ht="13.5">
      <c r="A12" s="204"/>
      <c r="B12" s="200" t="s">
        <v>91</v>
      </c>
      <c r="C12" s="167"/>
      <c r="D12" s="167"/>
      <c r="E12" s="167"/>
      <c r="F12" s="167"/>
      <c r="G12" s="167"/>
      <c r="H12" s="167"/>
      <c r="I12" s="167"/>
      <c r="J12" s="167"/>
      <c r="K12" s="167"/>
      <c r="L12" s="167"/>
      <c r="M12" s="167"/>
      <c r="N12" s="167"/>
    </row>
    <row r="13" spans="1:14" ht="13.5">
      <c r="A13" s="204"/>
      <c r="B13" s="200" t="s">
        <v>92</v>
      </c>
      <c r="C13" s="167"/>
      <c r="D13" s="167"/>
      <c r="E13" s="167"/>
      <c r="F13" s="167"/>
      <c r="G13" s="167"/>
      <c r="H13" s="167"/>
      <c r="I13" s="167"/>
      <c r="J13" s="167"/>
      <c r="K13" s="167"/>
      <c r="L13" s="167"/>
      <c r="M13" s="167"/>
      <c r="N13" s="167"/>
    </row>
    <row r="14" spans="1:14" ht="13.5">
      <c r="A14" s="204"/>
      <c r="B14" s="200" t="s">
        <v>93</v>
      </c>
      <c r="C14" s="167"/>
      <c r="D14" s="167"/>
      <c r="E14" s="167"/>
      <c r="F14" s="167"/>
      <c r="G14" s="167"/>
      <c r="H14" s="167"/>
      <c r="I14" s="167"/>
      <c r="J14" s="167"/>
      <c r="K14" s="167"/>
      <c r="L14" s="167"/>
      <c r="M14" s="167"/>
      <c r="N14" s="167"/>
    </row>
    <row r="15" spans="1:14" ht="13.5">
      <c r="A15" s="204"/>
      <c r="B15" s="200" t="s">
        <v>94</v>
      </c>
      <c r="C15" s="167"/>
      <c r="D15" s="167"/>
      <c r="E15" s="167"/>
      <c r="F15" s="167"/>
      <c r="G15" s="167"/>
      <c r="H15" s="167"/>
      <c r="I15" s="167"/>
      <c r="J15" s="167"/>
      <c r="K15" s="167"/>
      <c r="L15" s="167"/>
      <c r="M15" s="167"/>
      <c r="N15" s="167"/>
    </row>
    <row r="16" spans="1:14" ht="13.5">
      <c r="A16" s="204"/>
      <c r="B16" s="200" t="s">
        <v>95</v>
      </c>
      <c r="C16" s="167"/>
      <c r="D16" s="167"/>
      <c r="E16" s="167"/>
      <c r="F16" s="167"/>
      <c r="G16" s="167"/>
      <c r="H16" s="167"/>
      <c r="I16" s="167"/>
      <c r="J16" s="167"/>
      <c r="K16" s="167"/>
      <c r="L16" s="167"/>
      <c r="M16" s="167"/>
      <c r="N16" s="167"/>
    </row>
    <row r="17" spans="1:14" ht="13.5">
      <c r="A17" s="204"/>
      <c r="B17" s="200" t="s">
        <v>96</v>
      </c>
      <c r="C17" s="167"/>
      <c r="D17" s="167"/>
      <c r="E17" s="167"/>
      <c r="F17" s="167"/>
      <c r="G17" s="167"/>
      <c r="H17" s="167"/>
      <c r="I17" s="167"/>
      <c r="J17" s="167"/>
      <c r="K17" s="167"/>
      <c r="L17" s="167"/>
      <c r="M17" s="167"/>
      <c r="N17" s="167"/>
    </row>
    <row r="18" spans="1:14" ht="13.5">
      <c r="A18" s="204"/>
      <c r="B18" s="200" t="s">
        <v>97</v>
      </c>
      <c r="C18" s="167"/>
      <c r="D18" s="167"/>
      <c r="E18" s="167"/>
      <c r="F18" s="167"/>
      <c r="G18" s="167"/>
      <c r="H18" s="167"/>
      <c r="I18" s="167"/>
      <c r="J18" s="167"/>
      <c r="K18" s="167"/>
      <c r="L18" s="167"/>
      <c r="M18" s="167"/>
      <c r="N18" s="167"/>
    </row>
    <row r="19" spans="1:14" ht="13.5">
      <c r="A19" s="204"/>
      <c r="B19" s="200" t="s">
        <v>98</v>
      </c>
      <c r="C19" s="167"/>
      <c r="D19" s="167"/>
      <c r="E19" s="167"/>
      <c r="F19" s="167"/>
      <c r="G19" s="167"/>
      <c r="H19" s="167"/>
      <c r="I19" s="167"/>
      <c r="J19" s="167"/>
      <c r="K19" s="167"/>
      <c r="L19" s="167"/>
      <c r="M19" s="167"/>
      <c r="N19" s="167"/>
    </row>
    <row r="20" spans="1:16" s="1" customFormat="1" ht="13.5">
      <c r="A20" s="203"/>
      <c r="C20" s="197"/>
      <c r="D20" s="198"/>
      <c r="E20" s="199"/>
      <c r="F20" s="199"/>
      <c r="G20" s="199"/>
      <c r="H20" s="199"/>
      <c r="I20" s="199"/>
      <c r="J20" s="199"/>
      <c r="K20" s="199"/>
      <c r="L20" s="199"/>
      <c r="M20" s="199"/>
      <c r="N20" s="199"/>
      <c r="O20" s="199"/>
      <c r="P20" s="199"/>
    </row>
    <row r="21" spans="3:16" s="1" customFormat="1" ht="13.5">
      <c r="C21" s="197"/>
      <c r="D21" s="198"/>
      <c r="E21" s="199"/>
      <c r="F21" s="199"/>
      <c r="G21" s="199"/>
      <c r="H21" s="199"/>
      <c r="I21" s="199"/>
      <c r="J21" s="199"/>
      <c r="K21" s="199"/>
      <c r="L21" s="199"/>
      <c r="M21" s="199"/>
      <c r="N21" s="199"/>
      <c r="O21" s="199"/>
      <c r="P21" s="199"/>
    </row>
    <row r="22" spans="2:16" s="1" customFormat="1" ht="13.5">
      <c r="B22" s="232" t="s">
        <v>10</v>
      </c>
      <c r="C22" s="233"/>
      <c r="D22" s="198"/>
      <c r="E22" s="199"/>
      <c r="F22" s="199"/>
      <c r="G22" s="199"/>
      <c r="H22" s="199"/>
      <c r="I22" s="199"/>
      <c r="J22" s="199"/>
      <c r="K22" s="199"/>
      <c r="L22" s="199"/>
      <c r="M22" s="199"/>
      <c r="N22" s="199"/>
      <c r="O22" s="199"/>
      <c r="P22" s="199"/>
    </row>
    <row r="23" spans="1:14" s="1" customFormat="1" ht="13.5">
      <c r="A23" s="197"/>
      <c r="B23" s="198"/>
      <c r="C23" s="199"/>
      <c r="D23" s="199"/>
      <c r="E23" s="199"/>
      <c r="F23" s="199"/>
      <c r="G23" s="199"/>
      <c r="H23" s="199"/>
      <c r="I23" s="199"/>
      <c r="J23" s="199"/>
      <c r="K23" s="199"/>
      <c r="L23" s="199"/>
      <c r="M23" s="199"/>
      <c r="N23" s="199"/>
    </row>
    <row r="25" ht="13.5" customHeight="1"/>
    <row r="26" ht="13.5" customHeight="1"/>
  </sheetData>
  <sheetProtection/>
  <mergeCells count="3">
    <mergeCell ref="B22:C22"/>
    <mergeCell ref="C8:N8"/>
    <mergeCell ref="B5:N5"/>
  </mergeCells>
  <printOptions/>
  <pageMargins left="0.54" right="0.3" top="0.45" bottom="0.36" header="0.3" footer="0.3"/>
  <pageSetup fitToHeight="0" fitToWidth="1"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sheetPr>
    <tabColor rgb="FF00B050"/>
  </sheetPr>
  <dimension ref="B6:CB82"/>
  <sheetViews>
    <sheetView showGridLines="0" tabSelected="1" view="pageBreakPreview" zoomScale="90" zoomScaleNormal="70" zoomScaleSheetLayoutView="90" zoomScalePageLayoutView="0" workbookViewId="0" topLeftCell="A1">
      <pane xSplit="7" ySplit="12" topLeftCell="H13" activePane="bottomRight" state="frozen"/>
      <selection pane="topLeft" activeCell="I54" sqref="I54"/>
      <selection pane="topRight" activeCell="I54" sqref="I54"/>
      <selection pane="bottomLeft" activeCell="I54" sqref="I54"/>
      <selection pane="bottomRight" activeCell="O67" sqref="O67"/>
    </sheetView>
  </sheetViews>
  <sheetFormatPr defaultColWidth="9.00390625" defaultRowHeight="13.5"/>
  <cols>
    <col min="1" max="1" width="2.125" style="1" customWidth="1"/>
    <col min="2" max="2" width="32.375" style="1" customWidth="1"/>
    <col min="3" max="3" width="8.75390625" style="1" customWidth="1"/>
    <col min="4" max="4" width="11.25390625" style="1" customWidth="1"/>
    <col min="5" max="7" width="7.625" style="1" customWidth="1"/>
    <col min="8" max="8" width="9.625" style="1" customWidth="1"/>
    <col min="9" max="9" width="8.625" style="1" customWidth="1"/>
    <col min="10" max="11" width="6.625" style="1" customWidth="1"/>
    <col min="12" max="12" width="9.625" style="1" customWidth="1"/>
    <col min="13" max="13" width="8.625" style="1" customWidth="1"/>
    <col min="14" max="15" width="6.625" style="1" customWidth="1"/>
    <col min="16" max="16" width="9.625" style="1" customWidth="1"/>
    <col min="17" max="17" width="8.625" style="1" customWidth="1"/>
    <col min="18" max="19" width="6.625" style="1" customWidth="1"/>
    <col min="20" max="20" width="9.625" style="1" customWidth="1"/>
    <col min="21" max="21" width="8.625" style="1" customWidth="1"/>
    <col min="22" max="23" width="6.625" style="1" customWidth="1"/>
    <col min="24" max="24" width="6.00390625" style="1" customWidth="1"/>
    <col min="25" max="25" width="8.625" style="1" customWidth="1"/>
    <col min="26" max="27" width="6.625" style="1" customWidth="1"/>
    <col min="28" max="28" width="9.625" style="1" customWidth="1"/>
    <col min="29" max="29" width="8.625" style="1" customWidth="1"/>
    <col min="30" max="31" width="6.625" style="1" customWidth="1"/>
    <col min="32" max="32" width="9.625" style="1" customWidth="1"/>
    <col min="33" max="33" width="8.625" style="1" customWidth="1"/>
    <col min="34" max="35" width="6.625" style="1" customWidth="1"/>
    <col min="36" max="36" width="9.625" style="1" customWidth="1"/>
    <col min="37" max="37" width="8.625" style="1" customWidth="1"/>
    <col min="38" max="39" width="6.625" style="1" customWidth="1"/>
    <col min="40" max="40" width="9.625" style="1" customWidth="1"/>
    <col min="41" max="41" width="8.625" style="1" customWidth="1"/>
    <col min="42" max="43" width="6.625" style="1" customWidth="1"/>
    <col min="44" max="44" width="9.625" style="1" customWidth="1"/>
    <col min="45" max="45" width="8.625" style="1" customWidth="1"/>
    <col min="46" max="47" width="6.625" style="1" customWidth="1"/>
    <col min="48" max="48" width="9.625" style="1" customWidth="1"/>
    <col min="49" max="49" width="8.625" style="1" customWidth="1"/>
    <col min="50" max="51" width="6.625" style="1" customWidth="1"/>
    <col min="52" max="52" width="9.625" style="1" customWidth="1"/>
    <col min="53" max="53" width="8.625" style="1" customWidth="1"/>
    <col min="54" max="55" width="6.625" style="1" customWidth="1"/>
    <col min="56" max="56" width="10.75390625" style="1" customWidth="1"/>
    <col min="57" max="57" width="10.625" style="1" customWidth="1"/>
    <col min="58" max="58" width="7.625" style="1" customWidth="1"/>
    <col min="59" max="59" width="8.25390625" style="1" customWidth="1"/>
    <col min="60" max="60" width="7.75390625" style="1" customWidth="1"/>
    <col min="61" max="61" width="3.75390625" style="1" customWidth="1"/>
    <col min="62" max="62" width="9.375" style="1" customWidth="1"/>
    <col min="63" max="63" width="11.375" style="1" customWidth="1"/>
    <col min="64" max="64" width="11.50390625" style="1" customWidth="1"/>
    <col min="65" max="65" width="10.375" style="1" customWidth="1"/>
    <col min="66" max="66" width="12.25390625" style="1" customWidth="1"/>
    <col min="67" max="67" width="34.875" style="1" customWidth="1"/>
    <col min="68" max="16384" width="9.00390625" style="1" customWidth="1"/>
  </cols>
  <sheetData>
    <row r="2" ht="13.5"/>
    <row r="3" ht="13.5"/>
    <row r="4" ht="13.5"/>
    <row r="6" spans="2:57" ht="24.75" customHeight="1">
      <c r="B6" s="169"/>
      <c r="D6" s="8"/>
      <c r="E6" s="8" t="s">
        <v>3</v>
      </c>
      <c r="F6" s="211" t="s">
        <v>108</v>
      </c>
      <c r="G6" s="9" t="s">
        <v>4</v>
      </c>
      <c r="H6" s="9" t="s">
        <v>68</v>
      </c>
      <c r="J6" s="10"/>
      <c r="K6" s="10"/>
      <c r="L6" s="10"/>
      <c r="M6" s="9"/>
      <c r="N6" s="9"/>
      <c r="O6" s="9"/>
      <c r="Q6" s="11"/>
      <c r="R6" s="12"/>
      <c r="S6" s="12"/>
      <c r="T6" s="257" t="s">
        <v>107</v>
      </c>
      <c r="U6" s="257"/>
      <c r="V6" s="257"/>
      <c r="W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C6" s="2"/>
      <c r="BD6" s="2"/>
      <c r="BE6" s="2"/>
    </row>
    <row r="7" spans="4:67" ht="12" customHeight="1">
      <c r="D7" s="8"/>
      <c r="E7" s="8"/>
      <c r="F7" s="13"/>
      <c r="G7" s="13"/>
      <c r="H7" s="9"/>
      <c r="I7" s="9"/>
      <c r="J7" s="10"/>
      <c r="K7" s="10"/>
      <c r="L7" s="10"/>
      <c r="M7" s="9"/>
      <c r="N7" s="9"/>
      <c r="O7" s="9"/>
      <c r="P7" s="9"/>
      <c r="Q7" s="11"/>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B7" s="2"/>
      <c r="BC7" s="2"/>
      <c r="BE7" s="2"/>
      <c r="BO7" s="172" t="s">
        <v>87</v>
      </c>
    </row>
    <row r="8" spans="2:67" ht="16.5" customHeight="1">
      <c r="B8" s="23" t="s">
        <v>88</v>
      </c>
      <c r="C8" s="14"/>
      <c r="D8" s="230">
        <v>2</v>
      </c>
      <c r="E8" s="174"/>
      <c r="G8" s="208" t="s">
        <v>103</v>
      </c>
      <c r="H8" s="77"/>
      <c r="I8" s="78"/>
      <c r="J8" s="231">
        <v>15</v>
      </c>
      <c r="K8" s="209" t="s">
        <v>104</v>
      </c>
      <c r="N8" s="188" t="s">
        <v>22</v>
      </c>
      <c r="O8" s="15" t="s">
        <v>23</v>
      </c>
      <c r="P8" s="9"/>
      <c r="Q8" s="9"/>
      <c r="R8" s="11"/>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B8" s="2"/>
      <c r="BC8" s="2"/>
      <c r="BE8" s="2"/>
      <c r="BO8" s="172" t="s">
        <v>86</v>
      </c>
    </row>
    <row r="9" ht="19.5" customHeight="1"/>
    <row r="10" spans="2:80" ht="18" customHeight="1">
      <c r="B10" s="246" t="s">
        <v>53</v>
      </c>
      <c r="C10" s="106" t="s">
        <v>12</v>
      </c>
      <c r="D10" s="109" t="s">
        <v>11</v>
      </c>
      <c r="E10" s="219" t="s">
        <v>5</v>
      </c>
      <c r="F10" s="81" t="s">
        <v>6</v>
      </c>
      <c r="G10" s="249" t="s">
        <v>55</v>
      </c>
      <c r="H10" s="240" t="s">
        <v>24</v>
      </c>
      <c r="I10" s="241"/>
      <c r="J10" s="241"/>
      <c r="K10" s="242"/>
      <c r="L10" s="240" t="s">
        <v>25</v>
      </c>
      <c r="M10" s="241"/>
      <c r="N10" s="241"/>
      <c r="O10" s="242"/>
      <c r="P10" s="240" t="s">
        <v>26</v>
      </c>
      <c r="Q10" s="241"/>
      <c r="R10" s="241"/>
      <c r="S10" s="242"/>
      <c r="T10" s="240" t="s">
        <v>27</v>
      </c>
      <c r="U10" s="241"/>
      <c r="V10" s="241"/>
      <c r="W10" s="242"/>
      <c r="X10" s="240" t="s">
        <v>28</v>
      </c>
      <c r="Y10" s="241"/>
      <c r="Z10" s="241"/>
      <c r="AA10" s="242"/>
      <c r="AB10" s="240" t="s">
        <v>29</v>
      </c>
      <c r="AC10" s="241"/>
      <c r="AD10" s="241"/>
      <c r="AE10" s="242"/>
      <c r="AF10" s="240" t="s">
        <v>30</v>
      </c>
      <c r="AG10" s="241"/>
      <c r="AH10" s="241"/>
      <c r="AI10" s="242"/>
      <c r="AJ10" s="240" t="s">
        <v>31</v>
      </c>
      <c r="AK10" s="241"/>
      <c r="AL10" s="241"/>
      <c r="AM10" s="242"/>
      <c r="AN10" s="240" t="s">
        <v>32</v>
      </c>
      <c r="AO10" s="241"/>
      <c r="AP10" s="241"/>
      <c r="AQ10" s="242"/>
      <c r="AR10" s="240" t="s">
        <v>33</v>
      </c>
      <c r="AS10" s="241"/>
      <c r="AT10" s="241"/>
      <c r="AU10" s="242"/>
      <c r="AV10" s="240" t="s">
        <v>34</v>
      </c>
      <c r="AW10" s="241"/>
      <c r="AX10" s="241"/>
      <c r="AY10" s="242"/>
      <c r="AZ10" s="240" t="s">
        <v>35</v>
      </c>
      <c r="BA10" s="241"/>
      <c r="BB10" s="241"/>
      <c r="BC10" s="242"/>
      <c r="BD10" s="243" t="s">
        <v>106</v>
      </c>
      <c r="BE10" s="244"/>
      <c r="BF10" s="245"/>
      <c r="BG10" s="82" t="s">
        <v>7</v>
      </c>
      <c r="BH10" s="83" t="s">
        <v>2</v>
      </c>
      <c r="BI10" s="175"/>
      <c r="BJ10" s="182" t="s">
        <v>17</v>
      </c>
      <c r="BK10" s="84" t="s">
        <v>18</v>
      </c>
      <c r="BL10" s="185" t="s">
        <v>18</v>
      </c>
      <c r="BM10" s="84" t="s">
        <v>19</v>
      </c>
      <c r="BO10" s="173" t="s">
        <v>71</v>
      </c>
      <c r="BP10" s="163"/>
      <c r="BQ10" s="254" t="s">
        <v>2</v>
      </c>
      <c r="BR10" s="254"/>
      <c r="BS10" s="254"/>
      <c r="BT10" s="254"/>
      <c r="BU10" s="254"/>
      <c r="BV10" s="254"/>
      <c r="BW10" s="254"/>
      <c r="BX10" s="254"/>
      <c r="BY10" s="254"/>
      <c r="BZ10" s="254"/>
      <c r="CA10" s="254"/>
      <c r="CB10" s="254"/>
    </row>
    <row r="11" spans="2:65" ht="19.5" customHeight="1">
      <c r="B11" s="247"/>
      <c r="C11" s="107"/>
      <c r="D11" s="110"/>
      <c r="E11" s="220" t="s">
        <v>2</v>
      </c>
      <c r="F11" s="5" t="s">
        <v>7</v>
      </c>
      <c r="G11" s="250"/>
      <c r="H11" s="4" t="s">
        <v>0</v>
      </c>
      <c r="I11" s="3" t="s">
        <v>1</v>
      </c>
      <c r="J11" s="35" t="s">
        <v>2</v>
      </c>
      <c r="K11" s="252" t="s">
        <v>54</v>
      </c>
      <c r="L11" s="4" t="s">
        <v>0</v>
      </c>
      <c r="M11" s="3" t="s">
        <v>1</v>
      </c>
      <c r="N11" s="37" t="s">
        <v>2</v>
      </c>
      <c r="O11" s="252" t="s">
        <v>54</v>
      </c>
      <c r="P11" s="7" t="s">
        <v>0</v>
      </c>
      <c r="Q11" s="3" t="s">
        <v>1</v>
      </c>
      <c r="R11" s="35" t="s">
        <v>2</v>
      </c>
      <c r="S11" s="252" t="s">
        <v>54</v>
      </c>
      <c r="T11" s="7" t="s">
        <v>0</v>
      </c>
      <c r="U11" s="3" t="s">
        <v>1</v>
      </c>
      <c r="V11" s="35" t="s">
        <v>2</v>
      </c>
      <c r="W11" s="252" t="s">
        <v>54</v>
      </c>
      <c r="X11" s="7" t="s">
        <v>0</v>
      </c>
      <c r="Y11" s="3" t="s">
        <v>1</v>
      </c>
      <c r="Z11" s="35" t="s">
        <v>2</v>
      </c>
      <c r="AA11" s="252" t="s">
        <v>54</v>
      </c>
      <c r="AB11" s="7" t="s">
        <v>0</v>
      </c>
      <c r="AC11" s="3" t="s">
        <v>1</v>
      </c>
      <c r="AD11" s="35" t="s">
        <v>2</v>
      </c>
      <c r="AE11" s="252" t="s">
        <v>54</v>
      </c>
      <c r="AF11" s="7" t="s">
        <v>0</v>
      </c>
      <c r="AG11" s="3" t="s">
        <v>1</v>
      </c>
      <c r="AH11" s="35" t="s">
        <v>2</v>
      </c>
      <c r="AI11" s="252" t="s">
        <v>54</v>
      </c>
      <c r="AJ11" s="7" t="s">
        <v>0</v>
      </c>
      <c r="AK11" s="3" t="s">
        <v>1</v>
      </c>
      <c r="AL11" s="35" t="s">
        <v>2</v>
      </c>
      <c r="AM11" s="252" t="s">
        <v>54</v>
      </c>
      <c r="AN11" s="7" t="s">
        <v>0</v>
      </c>
      <c r="AO11" s="3" t="s">
        <v>1</v>
      </c>
      <c r="AP11" s="35" t="s">
        <v>2</v>
      </c>
      <c r="AQ11" s="252" t="s">
        <v>54</v>
      </c>
      <c r="AR11" s="7" t="s">
        <v>0</v>
      </c>
      <c r="AS11" s="3" t="s">
        <v>1</v>
      </c>
      <c r="AT11" s="35" t="s">
        <v>2</v>
      </c>
      <c r="AU11" s="252" t="s">
        <v>54</v>
      </c>
      <c r="AV11" s="7" t="s">
        <v>0</v>
      </c>
      <c r="AW11" s="3" t="s">
        <v>1</v>
      </c>
      <c r="AX11" s="35" t="s">
        <v>2</v>
      </c>
      <c r="AY11" s="252" t="s">
        <v>54</v>
      </c>
      <c r="AZ11" s="7" t="s">
        <v>0</v>
      </c>
      <c r="BA11" s="3" t="s">
        <v>1</v>
      </c>
      <c r="BB11" s="35" t="s">
        <v>2</v>
      </c>
      <c r="BC11" s="252" t="s">
        <v>54</v>
      </c>
      <c r="BD11" s="39" t="s">
        <v>0</v>
      </c>
      <c r="BE11" s="40" t="s">
        <v>1</v>
      </c>
      <c r="BF11" s="212" t="s">
        <v>2</v>
      </c>
      <c r="BG11" s="18" t="s">
        <v>8</v>
      </c>
      <c r="BH11" s="45" t="s">
        <v>14</v>
      </c>
      <c r="BI11" s="176"/>
      <c r="BJ11" s="183" t="s">
        <v>16</v>
      </c>
      <c r="BK11" s="85" t="s">
        <v>15</v>
      </c>
      <c r="BL11" s="186" t="s">
        <v>20</v>
      </c>
      <c r="BM11" s="85" t="s">
        <v>21</v>
      </c>
    </row>
    <row r="12" spans="2:80" ht="16.5" customHeight="1" thickBot="1">
      <c r="B12" s="248"/>
      <c r="C12" s="108"/>
      <c r="D12" s="111"/>
      <c r="E12" s="221" t="s">
        <v>36</v>
      </c>
      <c r="F12" s="25" t="s">
        <v>36</v>
      </c>
      <c r="G12" s="251"/>
      <c r="H12" s="26" t="s">
        <v>37</v>
      </c>
      <c r="I12" s="6" t="s">
        <v>38</v>
      </c>
      <c r="J12" s="36" t="s">
        <v>9</v>
      </c>
      <c r="K12" s="253"/>
      <c r="L12" s="26" t="s">
        <v>37</v>
      </c>
      <c r="M12" s="6" t="s">
        <v>38</v>
      </c>
      <c r="N12" s="38" t="s">
        <v>9</v>
      </c>
      <c r="O12" s="253"/>
      <c r="P12" s="27" t="s">
        <v>37</v>
      </c>
      <c r="Q12" s="6" t="s">
        <v>38</v>
      </c>
      <c r="R12" s="36" t="s">
        <v>56</v>
      </c>
      <c r="S12" s="253"/>
      <c r="T12" s="27" t="s">
        <v>37</v>
      </c>
      <c r="U12" s="6" t="s">
        <v>38</v>
      </c>
      <c r="V12" s="36" t="s">
        <v>56</v>
      </c>
      <c r="W12" s="253"/>
      <c r="X12" s="27" t="s">
        <v>37</v>
      </c>
      <c r="Y12" s="6" t="s">
        <v>38</v>
      </c>
      <c r="Z12" s="36" t="s">
        <v>56</v>
      </c>
      <c r="AA12" s="253"/>
      <c r="AB12" s="27" t="s">
        <v>37</v>
      </c>
      <c r="AC12" s="6" t="s">
        <v>38</v>
      </c>
      <c r="AD12" s="36" t="s">
        <v>56</v>
      </c>
      <c r="AE12" s="253"/>
      <c r="AF12" s="27" t="s">
        <v>37</v>
      </c>
      <c r="AG12" s="6" t="s">
        <v>38</v>
      </c>
      <c r="AH12" s="36" t="s">
        <v>56</v>
      </c>
      <c r="AI12" s="253"/>
      <c r="AJ12" s="27" t="s">
        <v>37</v>
      </c>
      <c r="AK12" s="6" t="s">
        <v>38</v>
      </c>
      <c r="AL12" s="36" t="s">
        <v>56</v>
      </c>
      <c r="AM12" s="253"/>
      <c r="AN12" s="27" t="s">
        <v>37</v>
      </c>
      <c r="AO12" s="6" t="s">
        <v>38</v>
      </c>
      <c r="AP12" s="36" t="s">
        <v>56</v>
      </c>
      <c r="AQ12" s="253"/>
      <c r="AR12" s="27" t="s">
        <v>37</v>
      </c>
      <c r="AS12" s="6" t="s">
        <v>38</v>
      </c>
      <c r="AT12" s="36" t="s">
        <v>56</v>
      </c>
      <c r="AU12" s="253"/>
      <c r="AV12" s="27" t="s">
        <v>37</v>
      </c>
      <c r="AW12" s="6" t="s">
        <v>38</v>
      </c>
      <c r="AX12" s="36" t="s">
        <v>56</v>
      </c>
      <c r="AY12" s="253"/>
      <c r="AZ12" s="27" t="s">
        <v>37</v>
      </c>
      <c r="BA12" s="6" t="s">
        <v>38</v>
      </c>
      <c r="BB12" s="36" t="s">
        <v>56</v>
      </c>
      <c r="BC12" s="253"/>
      <c r="BD12" s="41" t="s">
        <v>37</v>
      </c>
      <c r="BE12" s="42" t="s">
        <v>38</v>
      </c>
      <c r="BF12" s="213" t="s">
        <v>56</v>
      </c>
      <c r="BG12" s="24" t="s">
        <v>39</v>
      </c>
      <c r="BH12" s="46" t="s">
        <v>39</v>
      </c>
      <c r="BI12" s="177"/>
      <c r="BJ12" s="184" t="s">
        <v>40</v>
      </c>
      <c r="BK12" s="86" t="s">
        <v>40</v>
      </c>
      <c r="BL12" s="187" t="s">
        <v>40</v>
      </c>
      <c r="BM12" s="86" t="s">
        <v>39</v>
      </c>
      <c r="BO12" s="113" t="s">
        <v>84</v>
      </c>
      <c r="BP12" s="113" t="s">
        <v>42</v>
      </c>
      <c r="BQ12" s="113" t="s">
        <v>72</v>
      </c>
      <c r="BR12" s="113" t="s">
        <v>73</v>
      </c>
      <c r="BS12" s="113" t="s">
        <v>74</v>
      </c>
      <c r="BT12" s="113" t="s">
        <v>75</v>
      </c>
      <c r="BU12" s="113" t="s">
        <v>76</v>
      </c>
      <c r="BV12" s="113" t="s">
        <v>77</v>
      </c>
      <c r="BW12" s="113" t="s">
        <v>78</v>
      </c>
      <c r="BX12" s="113" t="s">
        <v>79</v>
      </c>
      <c r="BY12" s="113" t="s">
        <v>80</v>
      </c>
      <c r="BZ12" s="113" t="s">
        <v>81</v>
      </c>
      <c r="CA12" s="113" t="s">
        <v>82</v>
      </c>
      <c r="CB12" s="113" t="s">
        <v>83</v>
      </c>
    </row>
    <row r="13" spans="2:65" s="70" customFormat="1" ht="15.75" customHeight="1" thickTop="1">
      <c r="B13" s="87"/>
      <c r="C13" s="62"/>
      <c r="D13" s="63"/>
      <c r="E13" s="222"/>
      <c r="F13" s="64"/>
      <c r="G13" s="65"/>
      <c r="H13" s="66"/>
      <c r="I13" s="67"/>
      <c r="J13" s="68"/>
      <c r="K13" s="69"/>
      <c r="L13" s="66"/>
      <c r="M13" s="67"/>
      <c r="N13" s="54"/>
      <c r="O13" s="69"/>
      <c r="P13" s="66"/>
      <c r="Q13" s="67"/>
      <c r="R13" s="54"/>
      <c r="S13" s="69"/>
      <c r="T13" s="66"/>
      <c r="U13" s="67"/>
      <c r="V13" s="54"/>
      <c r="W13" s="69"/>
      <c r="X13" s="66"/>
      <c r="Y13" s="67"/>
      <c r="Z13" s="54"/>
      <c r="AA13" s="69"/>
      <c r="AB13" s="66"/>
      <c r="AC13" s="67"/>
      <c r="AD13" s="54"/>
      <c r="AE13" s="69"/>
      <c r="AF13" s="66"/>
      <c r="AG13" s="67"/>
      <c r="AH13" s="54"/>
      <c r="AI13" s="69"/>
      <c r="AJ13" s="66"/>
      <c r="AK13" s="67"/>
      <c r="AL13" s="54"/>
      <c r="AM13" s="69"/>
      <c r="AN13" s="66"/>
      <c r="AO13" s="67"/>
      <c r="AP13" s="54"/>
      <c r="AQ13" s="69"/>
      <c r="AR13" s="66"/>
      <c r="AS13" s="67"/>
      <c r="AT13" s="54"/>
      <c r="AU13" s="69"/>
      <c r="AV13" s="66"/>
      <c r="AW13" s="67"/>
      <c r="AX13" s="54"/>
      <c r="AY13" s="69"/>
      <c r="AZ13" s="66"/>
      <c r="BA13" s="67"/>
      <c r="BB13" s="54"/>
      <c r="BC13" s="69"/>
      <c r="BD13" s="57"/>
      <c r="BE13" s="52"/>
      <c r="BF13" s="214"/>
      <c r="BG13" s="58"/>
      <c r="BH13" s="75"/>
      <c r="BI13" s="178"/>
      <c r="BJ13" s="59"/>
      <c r="BK13" s="88"/>
      <c r="BL13" s="79"/>
      <c r="BM13" s="60"/>
    </row>
    <row r="14" spans="2:80" s="70" customFormat="1" ht="15.75" customHeight="1">
      <c r="B14" s="119"/>
      <c r="C14" s="120"/>
      <c r="D14" s="121"/>
      <c r="E14" s="223"/>
      <c r="F14" s="122"/>
      <c r="G14" s="123"/>
      <c r="H14" s="124"/>
      <c r="I14" s="125"/>
      <c r="J14" s="126"/>
      <c r="K14" s="69"/>
      <c r="L14" s="124"/>
      <c r="M14" s="125"/>
      <c r="N14" s="54"/>
      <c r="O14" s="69"/>
      <c r="P14" s="124"/>
      <c r="Q14" s="125"/>
      <c r="R14" s="54"/>
      <c r="S14" s="69"/>
      <c r="T14" s="124"/>
      <c r="U14" s="125"/>
      <c r="V14" s="54"/>
      <c r="W14" s="69"/>
      <c r="X14" s="124"/>
      <c r="Y14" s="125"/>
      <c r="Z14" s="54"/>
      <c r="AA14" s="69"/>
      <c r="AB14" s="124"/>
      <c r="AC14" s="125"/>
      <c r="AD14" s="54"/>
      <c r="AE14" s="69"/>
      <c r="AF14" s="124"/>
      <c r="AG14" s="125"/>
      <c r="AH14" s="54"/>
      <c r="AI14" s="69"/>
      <c r="AJ14" s="124"/>
      <c r="AK14" s="125"/>
      <c r="AL14" s="54"/>
      <c r="AM14" s="69"/>
      <c r="AN14" s="124"/>
      <c r="AO14" s="125"/>
      <c r="AP14" s="54"/>
      <c r="AQ14" s="69"/>
      <c r="AR14" s="124"/>
      <c r="AS14" s="125"/>
      <c r="AT14" s="54"/>
      <c r="AU14" s="69"/>
      <c r="AV14" s="124"/>
      <c r="AW14" s="125"/>
      <c r="AX14" s="54"/>
      <c r="AY14" s="69"/>
      <c r="AZ14" s="124"/>
      <c r="BA14" s="125"/>
      <c r="BB14" s="54"/>
      <c r="BC14" s="69"/>
      <c r="BD14" s="57"/>
      <c r="BE14" s="52"/>
      <c r="BF14" s="214"/>
      <c r="BG14" s="58"/>
      <c r="BH14" s="75"/>
      <c r="BI14" s="178"/>
      <c r="BJ14" s="59"/>
      <c r="BK14" s="88"/>
      <c r="BL14" s="79"/>
      <c r="BM14" s="60"/>
      <c r="BQ14" s="113" t="s">
        <v>72</v>
      </c>
      <c r="BR14" s="113" t="s">
        <v>73</v>
      </c>
      <c r="BS14" s="113" t="s">
        <v>74</v>
      </c>
      <c r="BT14" s="113" t="s">
        <v>75</v>
      </c>
      <c r="BU14" s="113" t="s">
        <v>76</v>
      </c>
      <c r="BV14" s="113" t="s">
        <v>77</v>
      </c>
      <c r="BW14" s="113" t="s">
        <v>78</v>
      </c>
      <c r="BX14" s="113" t="s">
        <v>79</v>
      </c>
      <c r="BY14" s="113" t="s">
        <v>80</v>
      </c>
      <c r="BZ14" s="113" t="s">
        <v>81</v>
      </c>
      <c r="CA14" s="113" t="s">
        <v>82</v>
      </c>
      <c r="CB14" s="113" t="s">
        <v>83</v>
      </c>
    </row>
    <row r="15" spans="2:80" ht="13.5">
      <c r="B15" s="89" t="s">
        <v>46</v>
      </c>
      <c r="C15" s="17">
        <v>1</v>
      </c>
      <c r="D15" s="29" t="s">
        <v>70</v>
      </c>
      <c r="E15" s="224">
        <v>1</v>
      </c>
      <c r="F15" s="20">
        <f>IF(E15="","",E15*(1+$D$8/100))</f>
        <v>1.02</v>
      </c>
      <c r="G15" s="30">
        <f>IF(COUNT(F15)=0,"",E15*(100-$J$8)%)</f>
        <v>0.85</v>
      </c>
      <c r="H15" s="61">
        <v>1</v>
      </c>
      <c r="I15" s="33">
        <v>1</v>
      </c>
      <c r="J15" s="22">
        <f>IF(H15=0,"",ROUND(H15/I15,2))</f>
        <v>1</v>
      </c>
      <c r="K15" s="31" t="str">
        <f>IF(COUNT(J15)=0,"",IF(J15&gt;=$G15,"○","×"))</f>
        <v>○</v>
      </c>
      <c r="L15" s="61"/>
      <c r="M15" s="33"/>
      <c r="N15" s="22">
        <f>IF(L15=0,"",ROUND(L15/M15,2))</f>
      </c>
      <c r="O15" s="31">
        <f>IF(COUNT(N15)=0,"",IF(N15&gt;=$G15,"○","×"))</f>
      </c>
      <c r="P15" s="32"/>
      <c r="Q15" s="33"/>
      <c r="R15" s="22">
        <f>IF(P15=0,"",ROUND(P15/Q15,2))</f>
      </c>
      <c r="S15" s="31">
        <f>IF(COUNT(R15)=0,"",IF(R15&gt;=$G15,"○","×"))</f>
      </c>
      <c r="T15" s="32"/>
      <c r="U15" s="33"/>
      <c r="V15" s="22">
        <f>IF(T15=0,"",ROUND(T15/U15,2))</f>
      </c>
      <c r="W15" s="31">
        <f>IF(COUNT(V15)=0,"",IF(V15&gt;=$G15,"○","×"))</f>
      </c>
      <c r="X15" s="32"/>
      <c r="Y15" s="33"/>
      <c r="Z15" s="22">
        <f>IF(X15=0,"",ROUND(X15/Y15,2))</f>
      </c>
      <c r="AA15" s="31">
        <f>IF(COUNT(Z15)=0,"",IF(Z15&gt;=$G15,"○","×"))</f>
      </c>
      <c r="AB15" s="32"/>
      <c r="AC15" s="33"/>
      <c r="AD15" s="22">
        <f>IF(AB15=0,"",ROUND(AB15/AC15,2))</f>
      </c>
      <c r="AE15" s="31">
        <f>IF(COUNT(AD15)=0,"",IF(AD15&gt;=$G15,"○","×"))</f>
      </c>
      <c r="AF15" s="32"/>
      <c r="AG15" s="33"/>
      <c r="AH15" s="22">
        <f>IF(AF15=0,"",ROUND(AF15/AG15,2))</f>
      </c>
      <c r="AI15" s="31">
        <f>IF(COUNT(AH15)=0,"",IF(AH15&gt;=$G15,"○","×"))</f>
      </c>
      <c r="AJ15" s="34"/>
      <c r="AK15" s="33"/>
      <c r="AL15" s="22">
        <f>IF(AJ15=0,"",ROUND(AJ15/AK15,2))</f>
      </c>
      <c r="AM15" s="31">
        <f>IF(COUNT(AL15)=0,"",IF(AL15&gt;=$G15,"○","×"))</f>
      </c>
      <c r="AN15" s="34"/>
      <c r="AO15" s="33"/>
      <c r="AP15" s="22">
        <f>IF(AN15=0,"",ROUND(AN15/AO15,2))</f>
      </c>
      <c r="AQ15" s="31">
        <f>IF(COUNT(AP15)=0,"",IF(AP15&gt;=$G15,"○","×"))</f>
      </c>
      <c r="AR15" s="34"/>
      <c r="AS15" s="33"/>
      <c r="AT15" s="22">
        <f>IF(AR15=0,"",ROUND(AR15/AS15,2))</f>
      </c>
      <c r="AU15" s="31">
        <f>IF(COUNT(AT15)=0,"",IF(AT15&gt;=$G15,"○","×"))</f>
      </c>
      <c r="AV15" s="34"/>
      <c r="AW15" s="33"/>
      <c r="AX15" s="22">
        <f>IF(AV15=0,"",ROUND(AV15/AW15,2))</f>
      </c>
      <c r="AY15" s="31">
        <f>IF(COUNT(AX15)=0,"",IF(AX15&gt;=$G15,"○","×"))</f>
      </c>
      <c r="AZ15" s="34"/>
      <c r="BA15" s="33"/>
      <c r="BB15" s="22">
        <f>IF(AZ15=0,"",ROUND(AZ15/BA15,2))</f>
      </c>
      <c r="BC15" s="31">
        <f>IF(COUNT(BB15)=0,"",IF(BB15&gt;=$G15,"○","×"))</f>
      </c>
      <c r="BD15" s="43">
        <f aca="true" t="shared" si="0" ref="BD15:BE17">SUM(H15,L15,P15,T15,X15,AB15,AF15,AJ15,AN15,AR15,AV15,AZ15)</f>
        <v>1</v>
      </c>
      <c r="BE15" s="44">
        <f t="shared" si="0"/>
        <v>1</v>
      </c>
      <c r="BF15" s="215">
        <f>IF(BD15=0,"",ROUND(BD15/BE15,2))</f>
        <v>1</v>
      </c>
      <c r="BG15" s="19">
        <f>IF(COUNT(BF15)=0,"",ROUND(BF15/F15*100,2))</f>
        <v>98.04</v>
      </c>
      <c r="BH15" s="76">
        <f>IF(COUNT(BF15)=0,"",ROUND((BF15-E15)/E15*100,1))</f>
        <v>0</v>
      </c>
      <c r="BI15" s="178"/>
      <c r="BJ15" s="28"/>
      <c r="BK15" s="90">
        <f>BE15*BJ15</f>
        <v>0</v>
      </c>
      <c r="BL15" s="80"/>
      <c r="BM15" s="21" t="e">
        <f>BK15/BL15%</f>
        <v>#DIV/0!</v>
      </c>
      <c r="BO15" s="190" t="str">
        <f aca="true" t="shared" si="1" ref="BO15:BP18">B15</f>
        <v>乗合　大型（全長9m以上または定員50人以上）</v>
      </c>
      <c r="BP15" s="113">
        <f t="shared" si="1"/>
        <v>1</v>
      </c>
      <c r="BQ15" s="114">
        <f>J15</f>
        <v>1</v>
      </c>
      <c r="BR15" s="114">
        <f>N15</f>
      </c>
      <c r="BS15" s="114">
        <f>R15</f>
      </c>
      <c r="BT15" s="114">
        <f>V15</f>
      </c>
      <c r="BU15" s="114">
        <f>Z15</f>
      </c>
      <c r="BV15" s="114">
        <f>AD15</f>
      </c>
      <c r="BW15" s="114">
        <f>AH15</f>
      </c>
      <c r="BX15" s="114">
        <f>AL15</f>
      </c>
      <c r="BY15" s="114">
        <f>AP15</f>
      </c>
      <c r="BZ15" s="114">
        <f>AT15</f>
      </c>
      <c r="CA15" s="114">
        <f>AX15</f>
      </c>
      <c r="CB15" s="114">
        <f>BB15</f>
      </c>
    </row>
    <row r="16" spans="2:80" ht="13.5">
      <c r="B16" s="89" t="s">
        <v>46</v>
      </c>
      <c r="C16" s="17">
        <v>2</v>
      </c>
      <c r="D16" s="29"/>
      <c r="E16" s="224">
        <v>1</v>
      </c>
      <c r="F16" s="20">
        <f>IF(E16="","",E16*(1+$D$8/100))</f>
        <v>1.02</v>
      </c>
      <c r="G16" s="30">
        <f>IF(COUNT(F16)=0,"",E16*(100-$J$8)%)</f>
        <v>0.85</v>
      </c>
      <c r="H16" s="32">
        <v>1</v>
      </c>
      <c r="I16" s="33">
        <v>1</v>
      </c>
      <c r="J16" s="22">
        <f>IF(H16=0,"",ROUND(H16/I16,2))</f>
        <v>1</v>
      </c>
      <c r="K16" s="31" t="str">
        <f>IF(COUNT(J16)=0,"",IF(J16&gt;=$G16,"○","×"))</f>
        <v>○</v>
      </c>
      <c r="L16" s="32"/>
      <c r="M16" s="33"/>
      <c r="N16" s="22">
        <f>IF(L16=0,"",ROUND(L16/M16,2))</f>
      </c>
      <c r="O16" s="31">
        <f>IF(COUNT(N16)=0,"",IF(N16&gt;=$G16,"○","×"))</f>
      </c>
      <c r="P16" s="32"/>
      <c r="Q16" s="33"/>
      <c r="R16" s="22">
        <f>IF(P16=0,"",ROUND(P16/Q16,2))</f>
      </c>
      <c r="S16" s="31">
        <f>IF(COUNT(R16)=0,"",IF(R16&gt;=$G16,"○","×"))</f>
      </c>
      <c r="T16" s="32"/>
      <c r="U16" s="33"/>
      <c r="V16" s="22">
        <f>IF(T16=0,"",ROUND(T16/U16,2))</f>
      </c>
      <c r="W16" s="31">
        <f>IF(COUNT(V16)=0,"",IF(V16&gt;=$G16,"○","×"))</f>
      </c>
      <c r="X16" s="32"/>
      <c r="Y16" s="33"/>
      <c r="Z16" s="22">
        <f>IF(X16=0,"",ROUND(X16/Y16,2))</f>
      </c>
      <c r="AA16" s="31">
        <f>IF(COUNT(Z16)=0,"",IF(Z16&gt;=$G16,"○","×"))</f>
      </c>
      <c r="AB16" s="32"/>
      <c r="AC16" s="33"/>
      <c r="AD16" s="22">
        <f>IF(AB16=0,"",ROUND(AB16/AC16,2))</f>
      </c>
      <c r="AE16" s="31">
        <f>IF(COUNT(AD16)=0,"",IF(AD16&gt;=$G16,"○","×"))</f>
      </c>
      <c r="AF16" s="32"/>
      <c r="AG16" s="33"/>
      <c r="AH16" s="22">
        <f>IF(AF16=0,"",ROUND(AF16/AG16,2))</f>
      </c>
      <c r="AI16" s="31">
        <f>IF(COUNT(AH16)=0,"",IF(AH16&gt;=$G16,"○","×"))</f>
      </c>
      <c r="AJ16" s="34"/>
      <c r="AK16" s="33"/>
      <c r="AL16" s="22">
        <f>IF(AJ16=0,"",ROUND(AJ16/AK16,2))</f>
      </c>
      <c r="AM16" s="31">
        <f>IF(COUNT(AL16)=0,"",IF(AL16&gt;=$G16,"○","×"))</f>
      </c>
      <c r="AN16" s="34"/>
      <c r="AO16" s="33"/>
      <c r="AP16" s="22">
        <f>IF(AN16=0,"",ROUND(AN16/AO16,2))</f>
      </c>
      <c r="AQ16" s="31">
        <f>IF(COUNT(AP16)=0,"",IF(AP16&gt;=$G16,"○","×"))</f>
      </c>
      <c r="AR16" s="34"/>
      <c r="AS16" s="33"/>
      <c r="AT16" s="22">
        <f>IF(AR16=0,"",ROUND(AR16/AS16,2))</f>
      </c>
      <c r="AU16" s="31">
        <f>IF(COUNT(AT16)=0,"",IF(AT16&gt;=$G16,"○","×"))</f>
      </c>
      <c r="AV16" s="34"/>
      <c r="AW16" s="33"/>
      <c r="AX16" s="22">
        <f>IF(AV16=0,"",ROUND(AV16/AW16,2))</f>
      </c>
      <c r="AY16" s="31">
        <f>IF(COUNT(AX16)=0,"",IF(AX16&gt;=$G16,"○","×"))</f>
      </c>
      <c r="AZ16" s="34"/>
      <c r="BA16" s="33"/>
      <c r="BB16" s="22">
        <f>IF(AZ16=0,"",ROUND(AZ16/BA16,2))</f>
      </c>
      <c r="BC16" s="31">
        <f>IF(COUNT(BB16)=0,"",IF(BB16&gt;=$G16,"○","×"))</f>
      </c>
      <c r="BD16" s="43">
        <f t="shared" si="0"/>
        <v>1</v>
      </c>
      <c r="BE16" s="44">
        <f t="shared" si="0"/>
        <v>1</v>
      </c>
      <c r="BF16" s="215">
        <f>IF(BD16=0,"",ROUND(BD16/BE16,2))</f>
        <v>1</v>
      </c>
      <c r="BG16" s="19">
        <f>IF(COUNT(BF16)=0,"",ROUND(BF16/F16*100,2))</f>
        <v>98.04</v>
      </c>
      <c r="BH16" s="76">
        <f>IF(COUNT(BF16)=0,"",ROUND((BF16-E16)/E16*100,1))</f>
        <v>0</v>
      </c>
      <c r="BI16" s="178"/>
      <c r="BJ16" s="28"/>
      <c r="BK16" s="90">
        <f>BE16*BJ16</f>
        <v>0</v>
      </c>
      <c r="BL16" s="80"/>
      <c r="BM16" s="21" t="e">
        <f>BK16/BL16%</f>
        <v>#DIV/0!</v>
      </c>
      <c r="BO16" s="190" t="str">
        <f t="shared" si="1"/>
        <v>乗合　大型（全長9m以上または定員50人以上）</v>
      </c>
      <c r="BP16" s="113">
        <f t="shared" si="1"/>
        <v>2</v>
      </c>
      <c r="BQ16" s="114">
        <f>J16</f>
        <v>1</v>
      </c>
      <c r="BR16" s="114">
        <f>N16</f>
      </c>
      <c r="BS16" s="114">
        <f>R16</f>
      </c>
      <c r="BT16" s="114">
        <f>V16</f>
      </c>
      <c r="BU16" s="114">
        <f>Z16</f>
      </c>
      <c r="BV16" s="114">
        <f>AD16</f>
      </c>
      <c r="BW16" s="114">
        <f>AH16</f>
      </c>
      <c r="BX16" s="114">
        <f>AL16</f>
      </c>
      <c r="BY16" s="114">
        <f>AP16</f>
      </c>
      <c r="BZ16" s="114">
        <f>AT16</f>
      </c>
      <c r="CA16" s="114">
        <f>AX16</f>
      </c>
      <c r="CB16" s="114">
        <f>BB16</f>
      </c>
    </row>
    <row r="17" spans="2:80" ht="13.5">
      <c r="B17" s="89" t="s">
        <v>46</v>
      </c>
      <c r="C17" s="17">
        <v>3</v>
      </c>
      <c r="D17" s="29"/>
      <c r="E17" s="224">
        <v>1</v>
      </c>
      <c r="F17" s="20">
        <f aca="true" t="shared" si="2" ref="F17:F60">IF(E17="","",E17*(1+$D$8/100))</f>
        <v>1.02</v>
      </c>
      <c r="G17" s="30">
        <f>IF(COUNT(F17)=0,"",E17*(100-$J$8)%)</f>
        <v>0.85</v>
      </c>
      <c r="H17" s="32">
        <v>1</v>
      </c>
      <c r="I17" s="33">
        <v>1</v>
      </c>
      <c r="J17" s="22">
        <f>IF(H17=0,"",ROUND(H17/I17,2))</f>
        <v>1</v>
      </c>
      <c r="K17" s="31" t="str">
        <f>IF(COUNT(J17)=0,"",IF(J17&gt;=$G17,"○","×"))</f>
        <v>○</v>
      </c>
      <c r="L17" s="32"/>
      <c r="M17" s="33"/>
      <c r="N17" s="22">
        <f>IF(L17=0,"",ROUND(L17/M17,2))</f>
      </c>
      <c r="O17" s="31">
        <f>IF(COUNT(N17)=0,"",IF(N17&gt;=$G17,"○","×"))</f>
      </c>
      <c r="P17" s="32"/>
      <c r="Q17" s="33"/>
      <c r="R17" s="22">
        <f>IF(P17=0,"",ROUND(P17/Q17,2))</f>
      </c>
      <c r="S17" s="31">
        <f>IF(COUNT(R17)=0,"",IF(R17&gt;=$G17,"○","×"))</f>
      </c>
      <c r="T17" s="32"/>
      <c r="U17" s="33"/>
      <c r="V17" s="22">
        <f>IF(T17=0,"",ROUND(T17/U17,2))</f>
      </c>
      <c r="W17" s="31">
        <f>IF(COUNT(V17)=0,"",IF(V17&gt;=$G17,"○","×"))</f>
      </c>
      <c r="X17" s="32"/>
      <c r="Y17" s="33"/>
      <c r="Z17" s="22">
        <f>IF(X17=0,"",ROUND(X17/Y17,2))</f>
      </c>
      <c r="AA17" s="31">
        <f>IF(COUNT(Z17)=0,"",IF(Z17&gt;=$G17,"○","×"))</f>
      </c>
      <c r="AB17" s="32"/>
      <c r="AC17" s="33"/>
      <c r="AD17" s="22">
        <f>IF(AB17=0,"",ROUND(AB17/AC17,2))</f>
      </c>
      <c r="AE17" s="31">
        <f>IF(COUNT(AD17)=0,"",IF(AD17&gt;=$G17,"○","×"))</f>
      </c>
      <c r="AF17" s="32"/>
      <c r="AG17" s="33"/>
      <c r="AH17" s="22">
        <f>IF(AF17=0,"",ROUND(AF17/AG17,2))</f>
      </c>
      <c r="AI17" s="31">
        <f>IF(COUNT(AH17)=0,"",IF(AH17&gt;=$G17,"○","×"))</f>
      </c>
      <c r="AJ17" s="34"/>
      <c r="AK17" s="33"/>
      <c r="AL17" s="22">
        <f>IF(AJ17=0,"",ROUND(AJ17/AK17,2))</f>
      </c>
      <c r="AM17" s="31">
        <f>IF(COUNT(AL17)=0,"",IF(AL17&gt;=$G17,"○","×"))</f>
      </c>
      <c r="AN17" s="34"/>
      <c r="AO17" s="33"/>
      <c r="AP17" s="22">
        <f>IF(AN17=0,"",ROUND(AN17/AO17,2))</f>
      </c>
      <c r="AQ17" s="31">
        <f>IF(COUNT(AP17)=0,"",IF(AP17&gt;=$G17,"○","×"))</f>
      </c>
      <c r="AR17" s="34"/>
      <c r="AS17" s="33"/>
      <c r="AT17" s="22">
        <f>IF(AR17=0,"",ROUND(AR17/AS17,2))</f>
      </c>
      <c r="AU17" s="31">
        <f>IF(COUNT(AT17)=0,"",IF(AT17&gt;=$G17,"○","×"))</f>
      </c>
      <c r="AV17" s="34"/>
      <c r="AW17" s="33"/>
      <c r="AX17" s="22">
        <f>IF(AV17=0,"",ROUND(AV17/AW17,2))</f>
      </c>
      <c r="AY17" s="31">
        <f>IF(COUNT(AX17)=0,"",IF(AX17&gt;=$G17,"○","×"))</f>
      </c>
      <c r="AZ17" s="34"/>
      <c r="BA17" s="33"/>
      <c r="BB17" s="22">
        <f>IF(AZ17=0,"",ROUND(AZ17/BA17,2))</f>
      </c>
      <c r="BC17" s="31">
        <f>IF(COUNT(BB17)=0,"",IF(BB17&gt;=$G17,"○","×"))</f>
      </c>
      <c r="BD17" s="43">
        <f t="shared" si="0"/>
        <v>1</v>
      </c>
      <c r="BE17" s="44">
        <f t="shared" si="0"/>
        <v>1</v>
      </c>
      <c r="BF17" s="215">
        <f>IF(BD17=0,"",ROUND(BD17/BE17,2))</f>
        <v>1</v>
      </c>
      <c r="BG17" s="19">
        <f>IF(COUNT(BF17)=0,"",ROUND(BF17/F17*100,2))</f>
        <v>98.04</v>
      </c>
      <c r="BH17" s="76">
        <f>IF(COUNT(BF17)=0,"",ROUND((BF17-E17)/E17*100,1))</f>
        <v>0</v>
      </c>
      <c r="BI17" s="178"/>
      <c r="BJ17" s="28"/>
      <c r="BK17" s="90">
        <f>BE17*BJ17</f>
        <v>0</v>
      </c>
      <c r="BL17" s="80"/>
      <c r="BM17" s="21" t="e">
        <f>BK17/BL17%</f>
        <v>#DIV/0!</v>
      </c>
      <c r="BO17" s="190" t="str">
        <f t="shared" si="1"/>
        <v>乗合　大型（全長9m以上または定員50人以上）</v>
      </c>
      <c r="BP17" s="113">
        <f t="shared" si="1"/>
        <v>3</v>
      </c>
      <c r="BQ17" s="114">
        <f>J17</f>
        <v>1</v>
      </c>
      <c r="BR17" s="114">
        <f>N17</f>
      </c>
      <c r="BS17" s="114">
        <f>R17</f>
      </c>
      <c r="BT17" s="114">
        <f>V17</f>
      </c>
      <c r="BU17" s="114">
        <f>Z17</f>
      </c>
      <c r="BV17" s="114">
        <f>AD17</f>
      </c>
      <c r="BW17" s="114">
        <f>AH17</f>
      </c>
      <c r="BX17" s="114">
        <f>AL17</f>
      </c>
      <c r="BY17" s="114">
        <f>AP17</f>
      </c>
      <c r="BZ17" s="114">
        <f>AT17</f>
      </c>
      <c r="CA17" s="114">
        <f>AX17</f>
      </c>
      <c r="CB17" s="114">
        <f>BB17</f>
      </c>
    </row>
    <row r="18" spans="2:80" ht="13.5">
      <c r="B18" s="89" t="s">
        <v>46</v>
      </c>
      <c r="C18" s="255" t="s">
        <v>13</v>
      </c>
      <c r="D18" s="256"/>
      <c r="E18" s="229">
        <v>1</v>
      </c>
      <c r="F18" s="50">
        <f>AVERAGE(F15:F17)</f>
        <v>1.02</v>
      </c>
      <c r="G18" s="210">
        <f>IF(COUNT(F18)=0,"",E18*(100-$J$8)%)</f>
        <v>0.85</v>
      </c>
      <c r="H18" s="52">
        <f>SUM(H15:H17)</f>
        <v>3</v>
      </c>
      <c r="I18" s="53">
        <f>SUM(I15:I17)</f>
        <v>3</v>
      </c>
      <c r="J18" s="54">
        <f>IF(H18=0,"",ROUND(H18/I18,2))</f>
        <v>1</v>
      </c>
      <c r="K18" s="55"/>
      <c r="L18" s="52">
        <f>SUM(L15:L17)</f>
        <v>0</v>
      </c>
      <c r="M18" s="53">
        <f>SUM(M15:M17)</f>
        <v>0</v>
      </c>
      <c r="N18" s="54">
        <f>IF(L18=0,"",ROUND(L18/M18,2))</f>
      </c>
      <c r="O18" s="55"/>
      <c r="P18" s="52">
        <f>SUM(P15:P17)</f>
        <v>0</v>
      </c>
      <c r="Q18" s="53">
        <f>SUM(Q15:Q17)</f>
        <v>0</v>
      </c>
      <c r="R18" s="54">
        <f>IF(P18=0,"",ROUND(P18/Q18,2))</f>
      </c>
      <c r="S18" s="55"/>
      <c r="T18" s="52">
        <f>SUM(T15:T17)</f>
        <v>0</v>
      </c>
      <c r="U18" s="53">
        <f>SUM(U15:U17)</f>
        <v>0</v>
      </c>
      <c r="V18" s="54">
        <f>IF(T18=0,"",ROUND(T18/U18,2))</f>
      </c>
      <c r="W18" s="55"/>
      <c r="X18" s="52">
        <f>SUM(X15:X17)</f>
        <v>0</v>
      </c>
      <c r="Y18" s="53">
        <f>SUM(Y15:Y17)</f>
        <v>0</v>
      </c>
      <c r="Z18" s="54">
        <f>IF(X18=0,"",ROUND(X18/Y18,2))</f>
      </c>
      <c r="AA18" s="55"/>
      <c r="AB18" s="52">
        <f>SUM(AB15:AB17)</f>
        <v>0</v>
      </c>
      <c r="AC18" s="53">
        <f>SUM(AC15:AC17)</f>
        <v>0</v>
      </c>
      <c r="AD18" s="54">
        <f>IF(AB18=0,"",ROUND(AB18/AC18,2))</f>
      </c>
      <c r="AE18" s="55"/>
      <c r="AF18" s="52">
        <f>SUM(AF15:AF17)</f>
        <v>0</v>
      </c>
      <c r="AG18" s="53">
        <f>SUM(AG15:AG17)</f>
        <v>0</v>
      </c>
      <c r="AH18" s="54">
        <f>IF(AF18=0,"",ROUND(AF18/AG18,2))</f>
      </c>
      <c r="AI18" s="55"/>
      <c r="AJ18" s="52">
        <f>SUM(AJ15:AJ17)</f>
        <v>0</v>
      </c>
      <c r="AK18" s="53">
        <f>SUM(AK15:AK17)</f>
        <v>0</v>
      </c>
      <c r="AL18" s="54">
        <f>IF(AJ18=0,"",ROUND(AJ18/AK18,2))</f>
      </c>
      <c r="AM18" s="55"/>
      <c r="AN18" s="52">
        <f>SUM(AN15:AN17)</f>
        <v>0</v>
      </c>
      <c r="AO18" s="53">
        <f>SUM(AO15:AO17)</f>
        <v>0</v>
      </c>
      <c r="AP18" s="54">
        <f>IF(AN18=0,"",ROUND(AN18/AO18,2))</f>
      </c>
      <c r="AQ18" s="55"/>
      <c r="AR18" s="52">
        <f>SUM(AR15:AR17)</f>
        <v>0</v>
      </c>
      <c r="AS18" s="53">
        <f>SUM(AS15:AS17)</f>
        <v>0</v>
      </c>
      <c r="AT18" s="54">
        <f>IF(AR18=0,"",ROUND(AR18/AS18,2))</f>
      </c>
      <c r="AU18" s="55"/>
      <c r="AV18" s="52">
        <f>SUM(AV15:AV17)</f>
        <v>0</v>
      </c>
      <c r="AW18" s="53">
        <f>SUM(AW15:AW17)</f>
        <v>0</v>
      </c>
      <c r="AX18" s="54">
        <f>IF(AV18=0,"",ROUND(AV18/AW18,2))</f>
      </c>
      <c r="AY18" s="55"/>
      <c r="AZ18" s="52">
        <f>SUM(AZ15:AZ17)</f>
        <v>0</v>
      </c>
      <c r="BA18" s="53">
        <f>SUM(BA15:BA17)</f>
        <v>0</v>
      </c>
      <c r="BB18" s="54">
        <f>IF(AZ18=0,"",ROUND(AZ18/BA18,2))</f>
      </c>
      <c r="BC18" s="55"/>
      <c r="BD18" s="52">
        <f>SUM(BD15:BD17)</f>
        <v>3</v>
      </c>
      <c r="BE18" s="53">
        <f>SUM(BE15:BE17)</f>
        <v>3</v>
      </c>
      <c r="BF18" s="214">
        <f>IF(BD18=0,"",ROUND(BD18/BE18,2))</f>
        <v>1</v>
      </c>
      <c r="BG18" s="58">
        <f>IF(COUNT(BF18)=0,"",ROUND(BF18/F18*100,2))</f>
        <v>98.04</v>
      </c>
      <c r="BH18" s="75">
        <f>IF(COUNT(BF18)=0,"",ROUND((BF18-E18)/E18*100,1))</f>
        <v>0</v>
      </c>
      <c r="BI18" s="178"/>
      <c r="BJ18" s="59"/>
      <c r="BK18" s="88">
        <f>BE18*BJ18</f>
        <v>0</v>
      </c>
      <c r="BL18" s="79"/>
      <c r="BM18" s="60" t="e">
        <f>BK18/BL18%</f>
        <v>#DIV/0!</v>
      </c>
      <c r="BO18" s="191" t="str">
        <f t="shared" si="1"/>
        <v>乗合　大型（全長9m以上または定員50人以上）</v>
      </c>
      <c r="BP18" s="171" t="str">
        <f t="shared" si="1"/>
        <v>小計</v>
      </c>
      <c r="BQ18" s="170">
        <f>J18</f>
        <v>1</v>
      </c>
      <c r="BR18" s="170">
        <f>N18</f>
      </c>
      <c r="BS18" s="170">
        <f>R18</f>
      </c>
      <c r="BT18" s="170">
        <f>V18</f>
      </c>
      <c r="BU18" s="170">
        <f>Z18</f>
      </c>
      <c r="BV18" s="170">
        <f>AD18</f>
      </c>
      <c r="BW18" s="170">
        <f>AH18</f>
      </c>
      <c r="BX18" s="170">
        <f>AL18</f>
      </c>
      <c r="BY18" s="170">
        <f>AP18</f>
      </c>
      <c r="BZ18" s="170">
        <f>AT18</f>
      </c>
      <c r="CA18" s="170">
        <f>AX18</f>
      </c>
      <c r="CB18" s="170">
        <f>BB18</f>
      </c>
    </row>
    <row r="19" spans="2:80" ht="13.5">
      <c r="B19" s="118"/>
      <c r="C19" s="112"/>
      <c r="D19" s="116"/>
      <c r="E19" s="225"/>
      <c r="F19" s="50"/>
      <c r="G19" s="51"/>
      <c r="H19" s="52"/>
      <c r="I19" s="53"/>
      <c r="J19" s="54"/>
      <c r="K19" s="55"/>
      <c r="L19" s="52"/>
      <c r="M19" s="53"/>
      <c r="N19" s="54"/>
      <c r="O19" s="55"/>
      <c r="P19" s="52"/>
      <c r="Q19" s="53"/>
      <c r="R19" s="54"/>
      <c r="S19" s="55"/>
      <c r="T19" s="52"/>
      <c r="U19" s="53"/>
      <c r="V19" s="54"/>
      <c r="W19" s="55"/>
      <c r="X19" s="52"/>
      <c r="Y19" s="53"/>
      <c r="Z19" s="54"/>
      <c r="AA19" s="55"/>
      <c r="AB19" s="52"/>
      <c r="AC19" s="53"/>
      <c r="AD19" s="54"/>
      <c r="AE19" s="55"/>
      <c r="AF19" s="52"/>
      <c r="AG19" s="53"/>
      <c r="AH19" s="54"/>
      <c r="AI19" s="55"/>
      <c r="AJ19" s="52"/>
      <c r="AK19" s="53"/>
      <c r="AL19" s="54"/>
      <c r="AM19" s="55"/>
      <c r="AN19" s="52"/>
      <c r="AO19" s="53"/>
      <c r="AP19" s="54"/>
      <c r="AQ19" s="55"/>
      <c r="AR19" s="52"/>
      <c r="AS19" s="53"/>
      <c r="AT19" s="54"/>
      <c r="AU19" s="55"/>
      <c r="AV19" s="52"/>
      <c r="AW19" s="53"/>
      <c r="AX19" s="54"/>
      <c r="AY19" s="55"/>
      <c r="AZ19" s="52"/>
      <c r="BA19" s="53"/>
      <c r="BB19" s="54"/>
      <c r="BC19" s="55"/>
      <c r="BD19" s="52"/>
      <c r="BE19" s="52"/>
      <c r="BF19" s="214"/>
      <c r="BG19" s="58"/>
      <c r="BH19" s="75"/>
      <c r="BI19" s="178"/>
      <c r="BJ19" s="59"/>
      <c r="BK19" s="88"/>
      <c r="BL19" s="79"/>
      <c r="BM19" s="60"/>
      <c r="BO19" s="194"/>
      <c r="BP19" s="115"/>
      <c r="BQ19" s="117"/>
      <c r="BR19" s="117"/>
      <c r="BS19" s="117"/>
      <c r="BT19" s="117"/>
      <c r="BU19" s="117"/>
      <c r="BV19" s="117"/>
      <c r="BW19" s="117"/>
      <c r="BX19" s="117"/>
      <c r="BY19" s="117"/>
      <c r="BZ19" s="117"/>
      <c r="CA19" s="117"/>
      <c r="CB19" s="117"/>
    </row>
    <row r="20" spans="2:80" s="70" customFormat="1" ht="13.5">
      <c r="B20" s="91"/>
      <c r="C20" s="71"/>
      <c r="D20" s="72"/>
      <c r="E20" s="225"/>
      <c r="F20" s="50"/>
      <c r="G20" s="51"/>
      <c r="H20" s="52"/>
      <c r="I20" s="53"/>
      <c r="J20" s="54"/>
      <c r="K20" s="55"/>
      <c r="L20" s="52"/>
      <c r="M20" s="53"/>
      <c r="N20" s="54"/>
      <c r="O20" s="55"/>
      <c r="P20" s="56"/>
      <c r="Q20" s="53"/>
      <c r="R20" s="54"/>
      <c r="S20" s="55"/>
      <c r="T20" s="56"/>
      <c r="U20" s="53"/>
      <c r="V20" s="54"/>
      <c r="W20" s="55"/>
      <c r="X20" s="56"/>
      <c r="Y20" s="53"/>
      <c r="Z20" s="54"/>
      <c r="AA20" s="55"/>
      <c r="AB20" s="56"/>
      <c r="AC20" s="53"/>
      <c r="AD20" s="54"/>
      <c r="AE20" s="55"/>
      <c r="AF20" s="56"/>
      <c r="AG20" s="53"/>
      <c r="AH20" s="54"/>
      <c r="AI20" s="55"/>
      <c r="AJ20" s="56"/>
      <c r="AK20" s="53"/>
      <c r="AL20" s="54"/>
      <c r="AM20" s="55"/>
      <c r="AN20" s="56"/>
      <c r="AO20" s="53"/>
      <c r="AP20" s="54"/>
      <c r="AQ20" s="55"/>
      <c r="AR20" s="56"/>
      <c r="AS20" s="53"/>
      <c r="AT20" s="54"/>
      <c r="AU20" s="55"/>
      <c r="AV20" s="56"/>
      <c r="AW20" s="53"/>
      <c r="AX20" s="54"/>
      <c r="AY20" s="55"/>
      <c r="AZ20" s="56"/>
      <c r="BA20" s="53"/>
      <c r="BB20" s="54"/>
      <c r="BC20" s="55"/>
      <c r="BD20" s="57"/>
      <c r="BE20" s="52"/>
      <c r="BF20" s="214"/>
      <c r="BG20" s="58"/>
      <c r="BH20" s="75"/>
      <c r="BI20" s="178"/>
      <c r="BJ20" s="59"/>
      <c r="BK20" s="88"/>
      <c r="BL20" s="79"/>
      <c r="BM20" s="60"/>
      <c r="BO20" s="193"/>
      <c r="BQ20" s="113" t="s">
        <v>72</v>
      </c>
      <c r="BR20" s="113" t="s">
        <v>73</v>
      </c>
      <c r="BS20" s="113" t="s">
        <v>74</v>
      </c>
      <c r="BT20" s="113" t="s">
        <v>75</v>
      </c>
      <c r="BU20" s="113" t="s">
        <v>76</v>
      </c>
      <c r="BV20" s="113" t="s">
        <v>77</v>
      </c>
      <c r="BW20" s="113" t="s">
        <v>78</v>
      </c>
      <c r="BX20" s="113" t="s">
        <v>79</v>
      </c>
      <c r="BY20" s="113" t="s">
        <v>80</v>
      </c>
      <c r="BZ20" s="113" t="s">
        <v>81</v>
      </c>
      <c r="CA20" s="113" t="s">
        <v>82</v>
      </c>
      <c r="CB20" s="113" t="s">
        <v>83</v>
      </c>
    </row>
    <row r="21" spans="2:80" ht="13.5">
      <c r="B21" s="89" t="s">
        <v>47</v>
      </c>
      <c r="C21" s="17">
        <v>4</v>
      </c>
      <c r="D21" s="29"/>
      <c r="E21" s="224"/>
      <c r="F21" s="20">
        <f t="shared" si="2"/>
      </c>
      <c r="G21" s="30">
        <f>IF(COUNT(F21)=0,"",E21*(100-$J$8)%)</f>
      </c>
      <c r="H21" s="61"/>
      <c r="I21" s="33"/>
      <c r="J21" s="22">
        <f>IF(H21=0,"",ROUND(H21/I21,2))</f>
      </c>
      <c r="K21" s="31">
        <f>IF(COUNT(J21)=0,"",IF(J21&gt;=$G21,"○","×"))</f>
      </c>
      <c r="L21" s="61"/>
      <c r="M21" s="33"/>
      <c r="N21" s="22">
        <f>IF(L21=0,"",ROUND(L21/M21,2))</f>
      </c>
      <c r="O21" s="31">
        <f>IF(COUNT(N21)=0,"",IF(N21&gt;=$G21,"○","×"))</f>
      </c>
      <c r="P21" s="34"/>
      <c r="Q21" s="33"/>
      <c r="R21" s="22">
        <f>IF(P21=0,"",ROUND(P21/Q21,2))</f>
      </c>
      <c r="S21" s="31">
        <f>IF(COUNT(R21)=0,"",IF(R21&gt;=$G21,"○","×"))</f>
      </c>
      <c r="T21" s="34"/>
      <c r="U21" s="33"/>
      <c r="V21" s="22">
        <f>IF(T21=0,"",ROUND(T21/U21,2))</f>
      </c>
      <c r="W21" s="31">
        <f>IF(COUNT(V21)=0,"",IF(V21&gt;=$G21,"○","×"))</f>
      </c>
      <c r="X21" s="34"/>
      <c r="Y21" s="33"/>
      <c r="Z21" s="22">
        <f>IF(X21=0,"",ROUND(X21/Y21,2))</f>
      </c>
      <c r="AA21" s="31">
        <f>IF(COUNT(Z21)=0,"",IF(Z21&gt;=$G21,"○","×"))</f>
      </c>
      <c r="AB21" s="34"/>
      <c r="AC21" s="33"/>
      <c r="AD21" s="22">
        <f>IF(AB21=0,"",ROUND(AB21/AC21,2))</f>
      </c>
      <c r="AE21" s="31">
        <f>IF(COUNT(AD21)=0,"",IF(AD21&gt;=$G21,"○","×"))</f>
      </c>
      <c r="AF21" s="34"/>
      <c r="AG21" s="33"/>
      <c r="AH21" s="22">
        <f>IF(AF21=0,"",ROUND(AF21/AG21,2))</f>
      </c>
      <c r="AI21" s="31">
        <f>IF(COUNT(AH21)=0,"",IF(AH21&gt;=$G21,"○","×"))</f>
      </c>
      <c r="AJ21" s="34"/>
      <c r="AK21" s="33"/>
      <c r="AL21" s="22">
        <f>IF(AJ21=0,"",ROUND(AJ21/AK21,2))</f>
      </c>
      <c r="AM21" s="31">
        <f>IF(COUNT(AL21)=0,"",IF(AL21&gt;=$G21,"○","×"))</f>
      </c>
      <c r="AN21" s="34"/>
      <c r="AO21" s="33"/>
      <c r="AP21" s="22">
        <f>IF(AN21=0,"",ROUND(AN21/AO21,2))</f>
      </c>
      <c r="AQ21" s="31">
        <f>IF(COUNT(AP21)=0,"",IF(AP21&gt;=$G21,"○","×"))</f>
      </c>
      <c r="AR21" s="34"/>
      <c r="AS21" s="33"/>
      <c r="AT21" s="22">
        <f>IF(AR21=0,"",ROUND(AR21/AS21,2))</f>
      </c>
      <c r="AU21" s="31">
        <f>IF(COUNT(AT21)=0,"",IF(AT21&gt;=$G21,"○","×"))</f>
      </c>
      <c r="AV21" s="34"/>
      <c r="AW21" s="33"/>
      <c r="AX21" s="22">
        <f>IF(AV21=0,"",ROUND(AV21/AW21,2))</f>
      </c>
      <c r="AY21" s="31">
        <f>IF(COUNT(AX21)=0,"",IF(AX21&gt;=$G21,"○","×"))</f>
      </c>
      <c r="AZ21" s="34"/>
      <c r="BA21" s="33"/>
      <c r="BB21" s="22">
        <f>IF(AZ21=0,"",ROUND(AZ21/BA21,2))</f>
      </c>
      <c r="BC21" s="31">
        <f>IF(COUNT(BB21)=0,"",IF(BB21&gt;=$G21,"○","×"))</f>
      </c>
      <c r="BD21" s="43">
        <f aca="true" t="shared" si="3" ref="BD21:BD59">SUM(H21,L21,P21,T21,X21,AB21,AF21,AJ21,AN21,AR21,AV21,AZ21)</f>
        <v>0</v>
      </c>
      <c r="BE21" s="44">
        <f aca="true" t="shared" si="4" ref="BE21:BE59">SUM(I21,M21,Q21,U21,Y21,AC21,AG21,AK21,AO21,AS21,AW21,BA21)</f>
        <v>0</v>
      </c>
      <c r="BF21" s="215">
        <f>IF(BD21=0,"",ROUND(BD21/BE21,2))</f>
      </c>
      <c r="BG21" s="19">
        <f>IF(COUNT(BF21)=0,"",ROUND(BF21/F21*100,2))</f>
      </c>
      <c r="BH21" s="76">
        <f>IF(COUNT(BF21)=0,"",ROUND((BF21-E21)/E21*100,1))</f>
      </c>
      <c r="BI21" s="178"/>
      <c r="BJ21" s="28"/>
      <c r="BK21" s="90">
        <f>BE21*BJ21</f>
        <v>0</v>
      </c>
      <c r="BL21" s="80"/>
      <c r="BM21" s="21" t="e">
        <f>BK21/BL21%</f>
        <v>#DIV/0!</v>
      </c>
      <c r="BO21" s="190" t="str">
        <f aca="true" t="shared" si="5" ref="BO21:BP24">B21</f>
        <v>乗合　中型（大型・中型にあてはまらないもの）</v>
      </c>
      <c r="BP21" s="113">
        <f t="shared" si="5"/>
        <v>4</v>
      </c>
      <c r="BQ21" s="114">
        <f>J21</f>
      </c>
      <c r="BR21" s="114">
        <f>N21</f>
      </c>
      <c r="BS21" s="114">
        <f>R21</f>
      </c>
      <c r="BT21" s="114">
        <f>V21</f>
      </c>
      <c r="BU21" s="114">
        <f>Z21</f>
      </c>
      <c r="BV21" s="114">
        <f>AD21</f>
      </c>
      <c r="BW21" s="114">
        <f>AH21</f>
      </c>
      <c r="BX21" s="114">
        <f>AL21</f>
      </c>
      <c r="BY21" s="114">
        <f>AP21</f>
      </c>
      <c r="BZ21" s="114">
        <f>AT21</f>
      </c>
      <c r="CA21" s="114">
        <f>AX21</f>
      </c>
      <c r="CB21" s="114">
        <f>BB21</f>
      </c>
    </row>
    <row r="22" spans="2:80" ht="13.5">
      <c r="B22" s="89" t="s">
        <v>47</v>
      </c>
      <c r="C22" s="17">
        <v>5</v>
      </c>
      <c r="D22" s="29"/>
      <c r="E22" s="224"/>
      <c r="F22" s="20">
        <f t="shared" si="2"/>
      </c>
      <c r="G22" s="30">
        <f>IF(COUNT(F22)=0,"",E22*(100-$J$8)%)</f>
      </c>
      <c r="H22" s="32"/>
      <c r="I22" s="33"/>
      <c r="J22" s="22">
        <f>IF(H22=0,"",ROUND(H22/I22,2))</f>
      </c>
      <c r="K22" s="31">
        <f>IF(COUNT(J22)=0,"",IF(J22&gt;=$G22,"○","×"))</f>
      </c>
      <c r="L22" s="32"/>
      <c r="M22" s="33"/>
      <c r="N22" s="22">
        <f>IF(L22=0,"",ROUND(L22/M22,2))</f>
      </c>
      <c r="O22" s="31">
        <f>IF(COUNT(N22)=0,"",IF(N22&gt;=$G22,"○","×"))</f>
      </c>
      <c r="P22" s="34"/>
      <c r="Q22" s="33"/>
      <c r="R22" s="22">
        <f>IF(P22=0,"",ROUND(P22/Q22,2))</f>
      </c>
      <c r="S22" s="31">
        <f>IF(COUNT(R22)=0,"",IF(R22&gt;=$G22,"○","×"))</f>
      </c>
      <c r="T22" s="34"/>
      <c r="U22" s="33"/>
      <c r="V22" s="22">
        <f>IF(T22=0,"",ROUND(T22/U22,2))</f>
      </c>
      <c r="W22" s="31">
        <f>IF(COUNT(V22)=0,"",IF(V22&gt;=$G22,"○","×"))</f>
      </c>
      <c r="X22" s="34"/>
      <c r="Y22" s="33"/>
      <c r="Z22" s="22">
        <f>IF(X22=0,"",ROUND(X22/Y22,2))</f>
      </c>
      <c r="AA22" s="31">
        <f>IF(COUNT(Z22)=0,"",IF(Z22&gt;=$G22,"○","×"))</f>
      </c>
      <c r="AB22" s="34"/>
      <c r="AC22" s="33"/>
      <c r="AD22" s="22">
        <f>IF(AB22=0,"",ROUND(AB22/AC22,2))</f>
      </c>
      <c r="AE22" s="31">
        <f>IF(COUNT(AD22)=0,"",IF(AD22&gt;=$G22,"○","×"))</f>
      </c>
      <c r="AF22" s="34"/>
      <c r="AG22" s="33"/>
      <c r="AH22" s="22">
        <f>IF(AF22=0,"",ROUND(AF22/AG22,2))</f>
      </c>
      <c r="AI22" s="31">
        <f>IF(COUNT(AH22)=0,"",IF(AH22&gt;=$G22,"○","×"))</f>
      </c>
      <c r="AJ22" s="34"/>
      <c r="AK22" s="33"/>
      <c r="AL22" s="22">
        <f>IF(AJ22=0,"",ROUND(AJ22/AK22,2))</f>
      </c>
      <c r="AM22" s="31">
        <f>IF(COUNT(AL22)=0,"",IF(AL22&gt;=$G22,"○","×"))</f>
      </c>
      <c r="AN22" s="34"/>
      <c r="AO22" s="33"/>
      <c r="AP22" s="22">
        <f>IF(AN22=0,"",ROUND(AN22/AO22,2))</f>
      </c>
      <c r="AQ22" s="31">
        <f>IF(COUNT(AP22)=0,"",IF(AP22&gt;=$G22,"○","×"))</f>
      </c>
      <c r="AR22" s="34"/>
      <c r="AS22" s="33"/>
      <c r="AT22" s="22">
        <f>IF(AR22=0,"",ROUND(AR22/AS22,2))</f>
      </c>
      <c r="AU22" s="31">
        <f>IF(COUNT(AT22)=0,"",IF(AT22&gt;=$G22,"○","×"))</f>
      </c>
      <c r="AV22" s="34"/>
      <c r="AW22" s="33"/>
      <c r="AX22" s="22">
        <f>IF(AV22=0,"",ROUND(AV22/AW22,2))</f>
      </c>
      <c r="AY22" s="31">
        <f>IF(COUNT(AX22)=0,"",IF(AX22&gt;=$G22,"○","×"))</f>
      </c>
      <c r="AZ22" s="34"/>
      <c r="BA22" s="33"/>
      <c r="BB22" s="22">
        <f>IF(AZ22=0,"",ROUND(AZ22/BA22,2))</f>
      </c>
      <c r="BC22" s="31">
        <f>IF(COUNT(BB22)=0,"",IF(BB22&gt;=$G22,"○","×"))</f>
      </c>
      <c r="BD22" s="43">
        <f t="shared" si="3"/>
        <v>0</v>
      </c>
      <c r="BE22" s="44">
        <f t="shared" si="4"/>
        <v>0</v>
      </c>
      <c r="BF22" s="215">
        <f>IF(BD22=0,"",ROUND(BD22/BE22,2))</f>
      </c>
      <c r="BG22" s="19">
        <f>IF(COUNT(BF22)=0,"",ROUND(BF22/F22*100,2))</f>
      </c>
      <c r="BH22" s="76">
        <f>IF(COUNT(BF22)=0,"",ROUND((BF22-E22)/E22*100,1))</f>
      </c>
      <c r="BI22" s="178"/>
      <c r="BJ22" s="28"/>
      <c r="BK22" s="90">
        <f>BE22*BJ22</f>
        <v>0</v>
      </c>
      <c r="BL22" s="80"/>
      <c r="BM22" s="21" t="e">
        <f>BK22/BL22%</f>
        <v>#DIV/0!</v>
      </c>
      <c r="BO22" s="190" t="str">
        <f t="shared" si="5"/>
        <v>乗合　中型（大型・中型にあてはまらないもの）</v>
      </c>
      <c r="BP22" s="113">
        <f t="shared" si="5"/>
        <v>5</v>
      </c>
      <c r="BQ22" s="114">
        <f>J22</f>
      </c>
      <c r="BR22" s="114">
        <f>N22</f>
      </c>
      <c r="BS22" s="114">
        <f>R22</f>
      </c>
      <c r="BT22" s="114">
        <f>V22</f>
      </c>
      <c r="BU22" s="114">
        <f>Z22</f>
      </c>
      <c r="BV22" s="114">
        <f>AD22</f>
      </c>
      <c r="BW22" s="114">
        <f>AH22</f>
      </c>
      <c r="BX22" s="114">
        <f>AL22</f>
      </c>
      <c r="BY22" s="114">
        <f>AP22</f>
      </c>
      <c r="BZ22" s="114">
        <f>AT22</f>
      </c>
      <c r="CA22" s="114">
        <f>AX22</f>
      </c>
      <c r="CB22" s="114">
        <f>BB22</f>
      </c>
    </row>
    <row r="23" spans="2:80" ht="13.5">
      <c r="B23" s="89" t="s">
        <v>47</v>
      </c>
      <c r="C23" s="17">
        <v>6</v>
      </c>
      <c r="D23" s="29"/>
      <c r="E23" s="224"/>
      <c r="F23" s="20">
        <f t="shared" si="2"/>
      </c>
      <c r="G23" s="30">
        <f>IF(COUNT(F23)=0,"",E23*(100-$J$8)%)</f>
      </c>
      <c r="H23" s="32"/>
      <c r="I23" s="33"/>
      <c r="J23" s="22">
        <f>IF(H23=0,"",ROUND(H23/I23,2))</f>
      </c>
      <c r="K23" s="31">
        <f>IF(COUNT(J23)=0,"",IF(J23&gt;=$G23,"○","×"))</f>
      </c>
      <c r="L23" s="32"/>
      <c r="M23" s="33"/>
      <c r="N23" s="22">
        <f>IF(L23=0,"",ROUND(L23/M23,2))</f>
      </c>
      <c r="O23" s="31">
        <f>IF(COUNT(N23)=0,"",IF(N23&gt;=$G23,"○","×"))</f>
      </c>
      <c r="P23" s="34"/>
      <c r="Q23" s="33"/>
      <c r="R23" s="22">
        <f>IF(P23=0,"",ROUND(P23/Q23,2))</f>
      </c>
      <c r="S23" s="31">
        <f>IF(COUNT(R23)=0,"",IF(R23&gt;=$G23,"○","×"))</f>
      </c>
      <c r="T23" s="34"/>
      <c r="U23" s="33"/>
      <c r="V23" s="22">
        <f>IF(T23=0,"",ROUND(T23/U23,2))</f>
      </c>
      <c r="W23" s="31">
        <f>IF(COUNT(V23)=0,"",IF(V23&gt;=$G23,"○","×"))</f>
      </c>
      <c r="X23" s="34"/>
      <c r="Y23" s="33"/>
      <c r="Z23" s="22">
        <f>IF(X23=0,"",ROUND(X23/Y23,2))</f>
      </c>
      <c r="AA23" s="31">
        <f>IF(COUNT(Z23)=0,"",IF(Z23&gt;=$G23,"○","×"))</f>
      </c>
      <c r="AB23" s="34"/>
      <c r="AC23" s="33"/>
      <c r="AD23" s="22">
        <f>IF(AB23=0,"",ROUND(AB23/AC23,2))</f>
      </c>
      <c r="AE23" s="31">
        <f>IF(COUNT(AD23)=0,"",IF(AD23&gt;=$G23,"○","×"))</f>
      </c>
      <c r="AF23" s="34"/>
      <c r="AG23" s="33"/>
      <c r="AH23" s="22">
        <f>IF(AF23=0,"",ROUND(AF23/AG23,2))</f>
      </c>
      <c r="AI23" s="31">
        <f>IF(COUNT(AH23)=0,"",IF(AH23&gt;=$G23,"○","×"))</f>
      </c>
      <c r="AJ23" s="34"/>
      <c r="AK23" s="33"/>
      <c r="AL23" s="22">
        <f>IF(AJ23=0,"",ROUND(AJ23/AK23,2))</f>
      </c>
      <c r="AM23" s="31">
        <f>IF(COUNT(AL23)=0,"",IF(AL23&gt;=$G23,"○","×"))</f>
      </c>
      <c r="AN23" s="34"/>
      <c r="AO23" s="33"/>
      <c r="AP23" s="22">
        <f>IF(AN23=0,"",ROUND(AN23/AO23,2))</f>
      </c>
      <c r="AQ23" s="31">
        <f>IF(COUNT(AP23)=0,"",IF(AP23&gt;=$G23,"○","×"))</f>
      </c>
      <c r="AR23" s="34"/>
      <c r="AS23" s="33"/>
      <c r="AT23" s="22">
        <f>IF(AR23=0,"",ROUND(AR23/AS23,2))</f>
      </c>
      <c r="AU23" s="31">
        <f>IF(COUNT(AT23)=0,"",IF(AT23&gt;=$G23,"○","×"))</f>
      </c>
      <c r="AV23" s="34"/>
      <c r="AW23" s="33"/>
      <c r="AX23" s="22">
        <f>IF(AV23=0,"",ROUND(AV23/AW23,2))</f>
      </c>
      <c r="AY23" s="31">
        <f>IF(COUNT(AX23)=0,"",IF(AX23&gt;=$G23,"○","×"))</f>
      </c>
      <c r="AZ23" s="34"/>
      <c r="BA23" s="33"/>
      <c r="BB23" s="22">
        <f>IF(AZ23=0,"",ROUND(AZ23/BA23,2))</f>
      </c>
      <c r="BC23" s="31">
        <f>IF(COUNT(BB23)=0,"",IF(BB23&gt;=$G23,"○","×"))</f>
      </c>
      <c r="BD23" s="43">
        <f t="shared" si="3"/>
        <v>0</v>
      </c>
      <c r="BE23" s="44">
        <f t="shared" si="4"/>
        <v>0</v>
      </c>
      <c r="BF23" s="215">
        <f>IF(BD23=0,"",ROUND(BD23/BE23,2))</f>
      </c>
      <c r="BG23" s="19">
        <f>IF(COUNT(BF23)=0,"",ROUND(BF23/F23*100,2))</f>
      </c>
      <c r="BH23" s="76">
        <f>IF(COUNT(BF23)=0,"",ROUND((BF23-E23)/E23*100,1))</f>
      </c>
      <c r="BI23" s="178"/>
      <c r="BJ23" s="28"/>
      <c r="BK23" s="90">
        <f>BE23*BJ23</f>
        <v>0</v>
      </c>
      <c r="BL23" s="80"/>
      <c r="BM23" s="21" t="e">
        <f>BK23/BL23%</f>
        <v>#DIV/0!</v>
      </c>
      <c r="BO23" s="190" t="str">
        <f t="shared" si="5"/>
        <v>乗合　中型（大型・中型にあてはまらないもの）</v>
      </c>
      <c r="BP23" s="113">
        <f t="shared" si="5"/>
        <v>6</v>
      </c>
      <c r="BQ23" s="114">
        <f>J23</f>
      </c>
      <c r="BR23" s="114">
        <f>N23</f>
      </c>
      <c r="BS23" s="114">
        <f>R23</f>
      </c>
      <c r="BT23" s="114">
        <f>V23</f>
      </c>
      <c r="BU23" s="114">
        <f>Z23</f>
      </c>
      <c r="BV23" s="114">
        <f>AD23</f>
      </c>
      <c r="BW23" s="114">
        <f>AH23</f>
      </c>
      <c r="BX23" s="114">
        <f>AL23</f>
      </c>
      <c r="BY23" s="114">
        <f>AP23</f>
      </c>
      <c r="BZ23" s="114">
        <f>AT23</f>
      </c>
      <c r="CA23" s="114">
        <f>AX23</f>
      </c>
      <c r="CB23" s="114">
        <f>BB23</f>
      </c>
    </row>
    <row r="24" spans="2:80" ht="13.5">
      <c r="B24" s="89" t="s">
        <v>47</v>
      </c>
      <c r="C24" s="255" t="s">
        <v>13</v>
      </c>
      <c r="D24" s="256"/>
      <c r="E24" s="229"/>
      <c r="F24" s="50">
        <f t="shared" si="2"/>
      </c>
      <c r="G24" s="51"/>
      <c r="H24" s="52">
        <f>SUM(H21:H23)</f>
        <v>0</v>
      </c>
      <c r="I24" s="53">
        <f>SUM(I21:I23)</f>
        <v>0</v>
      </c>
      <c r="J24" s="54">
        <f>IF(H24=0,"",ROUND(H24/I24,2))</f>
      </c>
      <c r="K24" s="55"/>
      <c r="L24" s="52">
        <f>SUM(L21:L23)</f>
        <v>0</v>
      </c>
      <c r="M24" s="53">
        <f>SUM(M21:M23)</f>
        <v>0</v>
      </c>
      <c r="N24" s="54">
        <f>IF(L24=0,"",ROUND(L24/M24,2))</f>
      </c>
      <c r="O24" s="55"/>
      <c r="P24" s="56">
        <f>SUM(P21:P23)</f>
        <v>0</v>
      </c>
      <c r="Q24" s="53">
        <f>SUM(Q21:Q23)</f>
        <v>0</v>
      </c>
      <c r="R24" s="54">
        <f>IF(P24=0,"",ROUND(P24/Q24,2))</f>
      </c>
      <c r="S24" s="55"/>
      <c r="T24" s="56">
        <f>SUM(T21:T23)</f>
        <v>0</v>
      </c>
      <c r="U24" s="53">
        <f>SUM(U21:U23)</f>
        <v>0</v>
      </c>
      <c r="V24" s="54">
        <f>IF(T24=0,"",ROUND(T24/U24,2))</f>
      </c>
      <c r="W24" s="55"/>
      <c r="X24" s="56">
        <f>SUM(X21:X23)</f>
        <v>0</v>
      </c>
      <c r="Y24" s="53">
        <f>SUM(Y21:Y23)</f>
        <v>0</v>
      </c>
      <c r="Z24" s="54">
        <f>IF(X24=0,"",ROUND(X24/Y24,2))</f>
      </c>
      <c r="AA24" s="55"/>
      <c r="AB24" s="56">
        <f>SUM(AB21:AB23)</f>
        <v>0</v>
      </c>
      <c r="AC24" s="53">
        <f>SUM(AC21:AC23)</f>
        <v>0</v>
      </c>
      <c r="AD24" s="54">
        <f>IF(AB24=0,"",ROUND(AB24/AC24,2))</f>
      </c>
      <c r="AE24" s="55"/>
      <c r="AF24" s="56">
        <f>SUM(AF21:AF23)</f>
        <v>0</v>
      </c>
      <c r="AG24" s="53">
        <f>SUM(AG21:AG23)</f>
        <v>0</v>
      </c>
      <c r="AH24" s="54">
        <f>IF(AF24=0,"",ROUND(AF24/AG24,2))</f>
      </c>
      <c r="AI24" s="55"/>
      <c r="AJ24" s="56">
        <f>SUM(AJ21:AJ23)</f>
        <v>0</v>
      </c>
      <c r="AK24" s="53">
        <f>SUM(AK21:AK23)</f>
        <v>0</v>
      </c>
      <c r="AL24" s="54">
        <f>IF(AJ24=0,"",ROUND(AJ24/AK24,2))</f>
      </c>
      <c r="AM24" s="55"/>
      <c r="AN24" s="56">
        <f>SUM(AN21:AN23)</f>
        <v>0</v>
      </c>
      <c r="AO24" s="53">
        <f>SUM(AO21:AO23)</f>
        <v>0</v>
      </c>
      <c r="AP24" s="54">
        <f>IF(AN24=0,"",ROUND(AN24/AO24,2))</f>
      </c>
      <c r="AQ24" s="55"/>
      <c r="AR24" s="56">
        <f>SUM(AR21:AR23)</f>
        <v>0</v>
      </c>
      <c r="AS24" s="53">
        <f>SUM(AS21:AS23)</f>
        <v>0</v>
      </c>
      <c r="AT24" s="54">
        <f>IF(AR24=0,"",ROUND(AR24/AS24,2))</f>
      </c>
      <c r="AU24" s="55"/>
      <c r="AV24" s="56">
        <f>SUM(AV21:AV23)</f>
        <v>0</v>
      </c>
      <c r="AW24" s="53">
        <f>SUM(AW21:AW23)</f>
        <v>0</v>
      </c>
      <c r="AX24" s="54">
        <f>IF(AV24=0,"",ROUND(AV24/AW24,2))</f>
      </c>
      <c r="AY24" s="55"/>
      <c r="AZ24" s="56">
        <f>SUM(AZ21:AZ23)</f>
        <v>0</v>
      </c>
      <c r="BA24" s="53">
        <f>SUM(BA21:BA23)</f>
        <v>0</v>
      </c>
      <c r="BB24" s="54">
        <f>IF(AZ24=0,"",ROUND(AZ24/BA24,2))</f>
      </c>
      <c r="BC24" s="55"/>
      <c r="BD24" s="57">
        <f>SUM(BD21:BD23)</f>
        <v>0</v>
      </c>
      <c r="BE24" s="52">
        <f>SUM(BE21:BE23)</f>
        <v>0</v>
      </c>
      <c r="BF24" s="214">
        <f>IF(BD24=0,"",ROUND(BD24/BE24,2))</f>
      </c>
      <c r="BG24" s="58">
        <f>IF(COUNT(BF24)=0,"",ROUND(BF24/F24*100,2))</f>
      </c>
      <c r="BH24" s="75">
        <f>IF(COUNT(BF24)=0,"",ROUND((BF24-E24)/E24*100,1))</f>
      </c>
      <c r="BI24" s="178"/>
      <c r="BJ24" s="59"/>
      <c r="BK24" s="88">
        <f>BE24*BJ24</f>
        <v>0</v>
      </c>
      <c r="BL24" s="79"/>
      <c r="BM24" s="60" t="e">
        <f>BK24/BL24%</f>
        <v>#DIV/0!</v>
      </c>
      <c r="BO24" s="191" t="str">
        <f t="shared" si="5"/>
        <v>乗合　中型（大型・中型にあてはまらないもの）</v>
      </c>
      <c r="BP24" s="171" t="str">
        <f t="shared" si="5"/>
        <v>小計</v>
      </c>
      <c r="BQ24" s="170">
        <f>J24</f>
      </c>
      <c r="BR24" s="170">
        <f>N24</f>
      </c>
      <c r="BS24" s="170">
        <f>R24</f>
      </c>
      <c r="BT24" s="170">
        <f>V24</f>
      </c>
      <c r="BU24" s="170">
        <f>Z24</f>
      </c>
      <c r="BV24" s="170">
        <f>AD24</f>
      </c>
      <c r="BW24" s="170">
        <f>AH24</f>
      </c>
      <c r="BX24" s="170">
        <f>AL24</f>
      </c>
      <c r="BY24" s="170">
        <f>AP24</f>
      </c>
      <c r="BZ24" s="170">
        <f>AT24</f>
      </c>
      <c r="CA24" s="170">
        <f>AX24</f>
      </c>
      <c r="CB24" s="170">
        <f>BB24</f>
      </c>
    </row>
    <row r="25" spans="2:67" ht="13.5">
      <c r="B25" s="118"/>
      <c r="C25" s="112"/>
      <c r="D25" s="116"/>
      <c r="E25" s="225"/>
      <c r="F25" s="50"/>
      <c r="G25" s="51"/>
      <c r="H25" s="52"/>
      <c r="I25" s="53"/>
      <c r="J25" s="54"/>
      <c r="K25" s="55"/>
      <c r="L25" s="52"/>
      <c r="M25" s="53"/>
      <c r="N25" s="54"/>
      <c r="O25" s="55"/>
      <c r="P25" s="56"/>
      <c r="Q25" s="53"/>
      <c r="R25" s="54"/>
      <c r="S25" s="55"/>
      <c r="T25" s="56"/>
      <c r="U25" s="53"/>
      <c r="V25" s="54"/>
      <c r="W25" s="55"/>
      <c r="X25" s="56"/>
      <c r="Y25" s="53"/>
      <c r="Z25" s="54"/>
      <c r="AA25" s="55"/>
      <c r="AB25" s="56"/>
      <c r="AC25" s="53"/>
      <c r="AD25" s="54"/>
      <c r="AE25" s="55"/>
      <c r="AF25" s="56"/>
      <c r="AG25" s="53"/>
      <c r="AH25" s="54"/>
      <c r="AI25" s="55"/>
      <c r="AJ25" s="56"/>
      <c r="AK25" s="53"/>
      <c r="AL25" s="54"/>
      <c r="AM25" s="55"/>
      <c r="AN25" s="56"/>
      <c r="AO25" s="53"/>
      <c r="AP25" s="54"/>
      <c r="AQ25" s="55"/>
      <c r="AR25" s="56"/>
      <c r="AS25" s="53"/>
      <c r="AT25" s="54"/>
      <c r="AU25" s="55"/>
      <c r="AV25" s="56"/>
      <c r="AW25" s="53"/>
      <c r="AX25" s="54"/>
      <c r="AY25" s="55"/>
      <c r="AZ25" s="56"/>
      <c r="BA25" s="53"/>
      <c r="BB25" s="54"/>
      <c r="BC25" s="55"/>
      <c r="BD25" s="57"/>
      <c r="BE25" s="52"/>
      <c r="BF25" s="214"/>
      <c r="BG25" s="58"/>
      <c r="BH25" s="75"/>
      <c r="BI25" s="178"/>
      <c r="BJ25" s="59"/>
      <c r="BK25" s="88"/>
      <c r="BL25" s="79"/>
      <c r="BM25" s="60"/>
      <c r="BO25" s="192"/>
    </row>
    <row r="26" spans="2:80" s="70" customFormat="1" ht="13.5">
      <c r="B26" s="91"/>
      <c r="C26" s="71"/>
      <c r="D26" s="72"/>
      <c r="E26" s="225"/>
      <c r="F26" s="50"/>
      <c r="G26" s="51"/>
      <c r="H26" s="52"/>
      <c r="I26" s="53"/>
      <c r="J26" s="54"/>
      <c r="K26" s="55"/>
      <c r="L26" s="52"/>
      <c r="M26" s="53"/>
      <c r="N26" s="54"/>
      <c r="O26" s="55"/>
      <c r="P26" s="56"/>
      <c r="Q26" s="53"/>
      <c r="R26" s="54"/>
      <c r="S26" s="55"/>
      <c r="T26" s="56"/>
      <c r="U26" s="53"/>
      <c r="V26" s="54"/>
      <c r="W26" s="55"/>
      <c r="X26" s="56"/>
      <c r="Y26" s="53"/>
      <c r="Z26" s="54"/>
      <c r="AA26" s="55"/>
      <c r="AB26" s="56"/>
      <c r="AC26" s="53"/>
      <c r="AD26" s="54"/>
      <c r="AE26" s="55"/>
      <c r="AF26" s="56"/>
      <c r="AG26" s="53"/>
      <c r="AH26" s="54"/>
      <c r="AI26" s="55"/>
      <c r="AJ26" s="56"/>
      <c r="AK26" s="53"/>
      <c r="AL26" s="54"/>
      <c r="AM26" s="55"/>
      <c r="AN26" s="56"/>
      <c r="AO26" s="53"/>
      <c r="AP26" s="54"/>
      <c r="AQ26" s="55"/>
      <c r="AR26" s="56"/>
      <c r="AS26" s="53"/>
      <c r="AT26" s="54"/>
      <c r="AU26" s="55"/>
      <c r="AV26" s="56"/>
      <c r="AW26" s="53"/>
      <c r="AX26" s="54"/>
      <c r="AY26" s="55"/>
      <c r="AZ26" s="56"/>
      <c r="BA26" s="53"/>
      <c r="BB26" s="54"/>
      <c r="BC26" s="55"/>
      <c r="BD26" s="57"/>
      <c r="BE26" s="52"/>
      <c r="BF26" s="214"/>
      <c r="BG26" s="58"/>
      <c r="BH26" s="75"/>
      <c r="BI26" s="178"/>
      <c r="BJ26" s="59"/>
      <c r="BK26" s="88"/>
      <c r="BL26" s="79"/>
      <c r="BM26" s="60"/>
      <c r="BO26" s="193"/>
      <c r="BQ26" s="113" t="s">
        <v>72</v>
      </c>
      <c r="BR26" s="113" t="s">
        <v>73</v>
      </c>
      <c r="BS26" s="113" t="s">
        <v>74</v>
      </c>
      <c r="BT26" s="113" t="s">
        <v>75</v>
      </c>
      <c r="BU26" s="113" t="s">
        <v>76</v>
      </c>
      <c r="BV26" s="113" t="s">
        <v>77</v>
      </c>
      <c r="BW26" s="113" t="s">
        <v>78</v>
      </c>
      <c r="BX26" s="113" t="s">
        <v>79</v>
      </c>
      <c r="BY26" s="113" t="s">
        <v>80</v>
      </c>
      <c r="BZ26" s="113" t="s">
        <v>81</v>
      </c>
      <c r="CA26" s="113" t="s">
        <v>82</v>
      </c>
      <c r="CB26" s="113" t="s">
        <v>83</v>
      </c>
    </row>
    <row r="27" spans="2:80" ht="13.5">
      <c r="B27" s="89" t="s">
        <v>48</v>
      </c>
      <c r="C27" s="17">
        <v>7</v>
      </c>
      <c r="D27" s="29"/>
      <c r="E27" s="224"/>
      <c r="F27" s="20">
        <f t="shared" si="2"/>
      </c>
      <c r="G27" s="30">
        <f>IF(COUNT(F27)=0,"",E27*(100-$J$8)%)</f>
      </c>
      <c r="H27" s="61"/>
      <c r="I27" s="33"/>
      <c r="J27" s="22">
        <f>IF(H27=0,"",ROUND(H27/I27,2))</f>
      </c>
      <c r="K27" s="31">
        <f>IF(COUNT(J27)=0,"",IF(J27&gt;=$G27,"○","×"))</f>
      </c>
      <c r="L27" s="61"/>
      <c r="M27" s="33"/>
      <c r="N27" s="22">
        <f>IF(L27=0,"",ROUND(L27/M27,2))</f>
      </c>
      <c r="O27" s="31">
        <f>IF(COUNT(N27)=0,"",IF(N27&gt;=$G27,"○","×"))</f>
      </c>
      <c r="P27" s="34"/>
      <c r="Q27" s="33"/>
      <c r="R27" s="22">
        <f>IF(P27=0,"",ROUND(P27/Q27,2))</f>
      </c>
      <c r="S27" s="31">
        <f>IF(COUNT(R27)=0,"",IF(R27&gt;=$G27,"○","×"))</f>
      </c>
      <c r="T27" s="34"/>
      <c r="U27" s="33"/>
      <c r="V27" s="22">
        <f>IF(T27=0,"",ROUND(T27/U27,2))</f>
      </c>
      <c r="W27" s="31">
        <f>IF(COUNT(V27)=0,"",IF(V27&gt;=$G27,"○","×"))</f>
      </c>
      <c r="X27" s="34"/>
      <c r="Y27" s="33"/>
      <c r="Z27" s="22">
        <f>IF(X27=0,"",ROUND(X27/Y27,2))</f>
      </c>
      <c r="AA27" s="31">
        <f>IF(COUNT(Z27)=0,"",IF(Z27&gt;=$G27,"○","×"))</f>
      </c>
      <c r="AB27" s="34"/>
      <c r="AC27" s="33"/>
      <c r="AD27" s="22">
        <f>IF(AB27=0,"",ROUND(AB27/AC27,2))</f>
      </c>
      <c r="AE27" s="31">
        <f>IF(COUNT(AD27)=0,"",IF(AD27&gt;=$G27,"○","×"))</f>
      </c>
      <c r="AF27" s="34"/>
      <c r="AG27" s="33"/>
      <c r="AH27" s="22">
        <f>IF(AF27=0,"",ROUND(AF27/AG27,2))</f>
      </c>
      <c r="AI27" s="31">
        <f>IF(COUNT(AH27)=0,"",IF(AH27&gt;=$G27,"○","×"))</f>
      </c>
      <c r="AJ27" s="34"/>
      <c r="AK27" s="33"/>
      <c r="AL27" s="22">
        <f>IF(AJ27=0,"",ROUND(AJ27/AK27,2))</f>
      </c>
      <c r="AM27" s="31">
        <f>IF(COUNT(AL27)=0,"",IF(AL27&gt;=$G27,"○","×"))</f>
      </c>
      <c r="AN27" s="34"/>
      <c r="AO27" s="33"/>
      <c r="AP27" s="22">
        <f>IF(AN27=0,"",ROUND(AN27/AO27,2))</f>
      </c>
      <c r="AQ27" s="31">
        <f>IF(COUNT(AP27)=0,"",IF(AP27&gt;=$G27,"○","×"))</f>
      </c>
      <c r="AR27" s="34"/>
      <c r="AS27" s="33"/>
      <c r="AT27" s="22">
        <f>IF(AR27=0,"",ROUND(AR27/AS27,2))</f>
      </c>
      <c r="AU27" s="31">
        <f>IF(COUNT(AT27)=0,"",IF(AT27&gt;=$G27,"○","×"))</f>
      </c>
      <c r="AV27" s="34"/>
      <c r="AW27" s="33"/>
      <c r="AX27" s="22">
        <f>IF(AV27=0,"",ROUND(AV27/AW27,2))</f>
      </c>
      <c r="AY27" s="31">
        <f>IF(COUNT(AX27)=0,"",IF(AX27&gt;=$G27,"○","×"))</f>
      </c>
      <c r="AZ27" s="34"/>
      <c r="BA27" s="33"/>
      <c r="BB27" s="22">
        <f>IF(AZ27=0,"",ROUND(AZ27/BA27,2))</f>
      </c>
      <c r="BC27" s="31">
        <f>IF(COUNT(BB27)=0,"",IF(BB27&gt;=$G27,"○","×"))</f>
      </c>
      <c r="BD27" s="43">
        <f t="shared" si="3"/>
        <v>0</v>
      </c>
      <c r="BE27" s="44">
        <f t="shared" si="4"/>
        <v>0</v>
      </c>
      <c r="BF27" s="215">
        <f>IF(BD27=0,"",ROUND(BD27/BE27,2))</f>
      </c>
      <c r="BG27" s="19">
        <f>IF(COUNT(BF27)=0,"",ROUND(BF27/F27*100,2))</f>
      </c>
      <c r="BH27" s="76">
        <f>IF(COUNT(BF27)=0,"",ROUND((BF27-E27)/E27*100,1))</f>
      </c>
      <c r="BI27" s="178"/>
      <c r="BJ27" s="28"/>
      <c r="BK27" s="90">
        <f>BE27*BJ27</f>
        <v>0</v>
      </c>
      <c r="BL27" s="80"/>
      <c r="BM27" s="21" t="e">
        <f>BK27/BL27%</f>
        <v>#DIV/0!</v>
      </c>
      <c r="BO27" s="190" t="str">
        <f aca="true" t="shared" si="6" ref="BO27:BP30">B27</f>
        <v>乗合　小型（全長7m以下でかつ定員29人以下）</v>
      </c>
      <c r="BP27" s="113">
        <f t="shared" si="6"/>
        <v>7</v>
      </c>
      <c r="BQ27" s="114">
        <f>J27</f>
      </c>
      <c r="BR27" s="114">
        <f>N27</f>
      </c>
      <c r="BS27" s="114">
        <f>R27</f>
      </c>
      <c r="BT27" s="114">
        <f>V27</f>
      </c>
      <c r="BU27" s="114">
        <f>Z27</f>
      </c>
      <c r="BV27" s="114">
        <f>AD27</f>
      </c>
      <c r="BW27" s="114">
        <f>AH27</f>
      </c>
      <c r="BX27" s="114">
        <f>AL27</f>
      </c>
      <c r="BY27" s="114">
        <f>AP27</f>
      </c>
      <c r="BZ27" s="114">
        <f>AT27</f>
      </c>
      <c r="CA27" s="114">
        <f>AX27</f>
      </c>
      <c r="CB27" s="114">
        <f>BB27</f>
      </c>
    </row>
    <row r="28" spans="2:80" ht="13.5">
      <c r="B28" s="89" t="s">
        <v>48</v>
      </c>
      <c r="C28" s="17">
        <v>8</v>
      </c>
      <c r="D28" s="29"/>
      <c r="E28" s="224"/>
      <c r="F28" s="20">
        <f t="shared" si="2"/>
      </c>
      <c r="G28" s="30">
        <f>IF(COUNT(F28)=0,"",E28*(100-$J$8)%)</f>
      </c>
      <c r="H28" s="32"/>
      <c r="I28" s="33"/>
      <c r="J28" s="22">
        <f aca="true" t="shared" si="7" ref="J28:J36">IF(H28=0,"",ROUND(H28/I28,2))</f>
      </c>
      <c r="K28" s="31">
        <f>IF(COUNT(J28)=0,"",IF(J28&gt;=$G28,"○","×"))</f>
      </c>
      <c r="L28" s="32"/>
      <c r="M28" s="33"/>
      <c r="N28" s="22">
        <f aca="true" t="shared" si="8" ref="N28:N36">IF(L28=0,"",ROUND(L28/M28,2))</f>
      </c>
      <c r="O28" s="31">
        <f>IF(COUNT(N28)=0,"",IF(N28&gt;=$G28,"○","×"))</f>
      </c>
      <c r="P28" s="34"/>
      <c r="Q28" s="33"/>
      <c r="R28" s="22">
        <f aca="true" t="shared" si="9" ref="R28:R36">IF(P28=0,"",ROUND(P28/Q28,2))</f>
      </c>
      <c r="S28" s="31">
        <f>IF(COUNT(R28)=0,"",IF(R28&gt;=$G28,"○","×"))</f>
      </c>
      <c r="T28" s="34"/>
      <c r="U28" s="33"/>
      <c r="V28" s="22">
        <f aca="true" t="shared" si="10" ref="V28:V36">IF(T28=0,"",ROUND(T28/U28,2))</f>
      </c>
      <c r="W28" s="31">
        <f>IF(COUNT(V28)=0,"",IF(V28&gt;=$G28,"○","×"))</f>
      </c>
      <c r="X28" s="34"/>
      <c r="Y28" s="33"/>
      <c r="Z28" s="22">
        <f aca="true" t="shared" si="11" ref="Z28:Z36">IF(X28=0,"",ROUND(X28/Y28,2))</f>
      </c>
      <c r="AA28" s="31">
        <f>IF(COUNT(Z28)=0,"",IF(Z28&gt;=$G28,"○","×"))</f>
      </c>
      <c r="AB28" s="34"/>
      <c r="AC28" s="33"/>
      <c r="AD28" s="22">
        <f aca="true" t="shared" si="12" ref="AD28:AD36">IF(AB28=0,"",ROUND(AB28/AC28,2))</f>
      </c>
      <c r="AE28" s="31">
        <f>IF(COUNT(AD28)=0,"",IF(AD28&gt;=$G28,"○","×"))</f>
      </c>
      <c r="AF28" s="34"/>
      <c r="AG28" s="33"/>
      <c r="AH28" s="22">
        <f aca="true" t="shared" si="13" ref="AH28:AH36">IF(AF28=0,"",ROUND(AF28/AG28,2))</f>
      </c>
      <c r="AI28" s="31">
        <f>IF(COUNT(AH28)=0,"",IF(AH28&gt;=$G28,"○","×"))</f>
      </c>
      <c r="AJ28" s="34"/>
      <c r="AK28" s="33"/>
      <c r="AL28" s="22">
        <f aca="true" t="shared" si="14" ref="AL28:AL36">IF(AJ28=0,"",ROUND(AJ28/AK28,2))</f>
      </c>
      <c r="AM28" s="31">
        <f>IF(COUNT(AL28)=0,"",IF(AL28&gt;=$G28,"○","×"))</f>
      </c>
      <c r="AN28" s="34"/>
      <c r="AO28" s="33"/>
      <c r="AP28" s="22">
        <f aca="true" t="shared" si="15" ref="AP28:AP36">IF(AN28=0,"",ROUND(AN28/AO28,2))</f>
      </c>
      <c r="AQ28" s="31">
        <f>IF(COUNT(AP28)=0,"",IF(AP28&gt;=$G28,"○","×"))</f>
      </c>
      <c r="AR28" s="34"/>
      <c r="AS28" s="33"/>
      <c r="AT28" s="22">
        <f aca="true" t="shared" si="16" ref="AT28:AT36">IF(AR28=0,"",ROUND(AR28/AS28,2))</f>
      </c>
      <c r="AU28" s="31">
        <f>IF(COUNT(AT28)=0,"",IF(AT28&gt;=$G28,"○","×"))</f>
      </c>
      <c r="AV28" s="34"/>
      <c r="AW28" s="33"/>
      <c r="AX28" s="22">
        <f aca="true" t="shared" si="17" ref="AX28:AX36">IF(AV28=0,"",ROUND(AV28/AW28,2))</f>
      </c>
      <c r="AY28" s="31">
        <f>IF(COUNT(AX28)=0,"",IF(AX28&gt;=$G28,"○","×"))</f>
      </c>
      <c r="AZ28" s="34"/>
      <c r="BA28" s="33"/>
      <c r="BB28" s="22">
        <f aca="true" t="shared" si="18" ref="BB28:BB36">IF(AZ28=0,"",ROUND(AZ28/BA28,2))</f>
      </c>
      <c r="BC28" s="31">
        <f>IF(COUNT(BB28)=0,"",IF(BB28&gt;=$G28,"○","×"))</f>
      </c>
      <c r="BD28" s="43">
        <f t="shared" si="3"/>
        <v>0</v>
      </c>
      <c r="BE28" s="44">
        <f t="shared" si="4"/>
        <v>0</v>
      </c>
      <c r="BF28" s="215">
        <f aca="true" t="shared" si="19" ref="BF28:BF36">IF(BD28=0,"",ROUND(BD28/BE28,2))</f>
      </c>
      <c r="BG28" s="19">
        <f aca="true" t="shared" si="20" ref="BG28:BG36">IF(COUNT(BF28)=0,"",ROUND(BF28/F28*100,2))</f>
      </c>
      <c r="BH28" s="76">
        <f aca="true" t="shared" si="21" ref="BH28:BH36">IF(COUNT(BF28)=0,"",ROUND((BF28-E28)/E28*100,1))</f>
      </c>
      <c r="BI28" s="178"/>
      <c r="BJ28" s="28"/>
      <c r="BK28" s="90">
        <f aca="true" t="shared" si="22" ref="BK28:BK36">BE28*BJ28</f>
        <v>0</v>
      </c>
      <c r="BL28" s="80"/>
      <c r="BM28" s="21" t="e">
        <f aca="true" t="shared" si="23" ref="BM28:BM36">BK28/BL28%</f>
        <v>#DIV/0!</v>
      </c>
      <c r="BO28" s="190" t="str">
        <f t="shared" si="6"/>
        <v>乗合　小型（全長7m以下でかつ定員29人以下）</v>
      </c>
      <c r="BP28" s="113">
        <f t="shared" si="6"/>
        <v>8</v>
      </c>
      <c r="BQ28" s="114">
        <f>J28</f>
      </c>
      <c r="BR28" s="114">
        <f>N28</f>
      </c>
      <c r="BS28" s="114">
        <f>R28</f>
      </c>
      <c r="BT28" s="114">
        <f>V28</f>
      </c>
      <c r="BU28" s="114">
        <f>Z28</f>
      </c>
      <c r="BV28" s="114">
        <f>AD28</f>
      </c>
      <c r="BW28" s="114">
        <f>AH28</f>
      </c>
      <c r="BX28" s="114">
        <f>AL28</f>
      </c>
      <c r="BY28" s="114">
        <f>AP28</f>
      </c>
      <c r="BZ28" s="114">
        <f>AT28</f>
      </c>
      <c r="CA28" s="114">
        <f>AX28</f>
      </c>
      <c r="CB28" s="114">
        <f>BB28</f>
      </c>
    </row>
    <row r="29" spans="2:80" ht="13.5">
      <c r="B29" s="89" t="s">
        <v>48</v>
      </c>
      <c r="C29" s="17">
        <v>9</v>
      </c>
      <c r="D29" s="29"/>
      <c r="E29" s="224"/>
      <c r="F29" s="20">
        <f t="shared" si="2"/>
      </c>
      <c r="G29" s="30">
        <f>IF(COUNT(F29)=0,"",E29*(100-$J$8)%)</f>
      </c>
      <c r="H29" s="32"/>
      <c r="I29" s="33"/>
      <c r="J29" s="22">
        <f t="shared" si="7"/>
      </c>
      <c r="K29" s="31">
        <f>IF(COUNT(J29)=0,"",IF(J29&gt;=$G29,"○","×"))</f>
      </c>
      <c r="L29" s="32"/>
      <c r="M29" s="33"/>
      <c r="N29" s="22">
        <f t="shared" si="8"/>
      </c>
      <c r="O29" s="31">
        <f>IF(COUNT(N29)=0,"",IF(N29&gt;=$G29,"○","×"))</f>
      </c>
      <c r="P29" s="34"/>
      <c r="Q29" s="33"/>
      <c r="R29" s="22">
        <f t="shared" si="9"/>
      </c>
      <c r="S29" s="31">
        <f>IF(COUNT(R29)=0,"",IF(R29&gt;=$G29,"○","×"))</f>
      </c>
      <c r="T29" s="34"/>
      <c r="U29" s="33"/>
      <c r="V29" s="22">
        <f t="shared" si="10"/>
      </c>
      <c r="W29" s="31">
        <f>IF(COUNT(V29)=0,"",IF(V29&gt;=$G29,"○","×"))</f>
      </c>
      <c r="X29" s="34"/>
      <c r="Y29" s="33"/>
      <c r="Z29" s="22">
        <f t="shared" si="11"/>
      </c>
      <c r="AA29" s="31">
        <f>IF(COUNT(Z29)=0,"",IF(Z29&gt;=$G29,"○","×"))</f>
      </c>
      <c r="AB29" s="34"/>
      <c r="AC29" s="33"/>
      <c r="AD29" s="22">
        <f t="shared" si="12"/>
      </c>
      <c r="AE29" s="31">
        <f>IF(COUNT(AD29)=0,"",IF(AD29&gt;=$G29,"○","×"))</f>
      </c>
      <c r="AF29" s="34"/>
      <c r="AG29" s="33"/>
      <c r="AH29" s="22">
        <f t="shared" si="13"/>
      </c>
      <c r="AI29" s="31">
        <f>IF(COUNT(AH29)=0,"",IF(AH29&gt;=$G29,"○","×"))</f>
      </c>
      <c r="AJ29" s="34"/>
      <c r="AK29" s="33"/>
      <c r="AL29" s="22">
        <f t="shared" si="14"/>
      </c>
      <c r="AM29" s="31">
        <f>IF(COUNT(AL29)=0,"",IF(AL29&gt;=$G29,"○","×"))</f>
      </c>
      <c r="AN29" s="34"/>
      <c r="AO29" s="33"/>
      <c r="AP29" s="22">
        <f t="shared" si="15"/>
      </c>
      <c r="AQ29" s="31">
        <f>IF(COUNT(AP29)=0,"",IF(AP29&gt;=$G29,"○","×"))</f>
      </c>
      <c r="AR29" s="34"/>
      <c r="AS29" s="33"/>
      <c r="AT29" s="22">
        <f t="shared" si="16"/>
      </c>
      <c r="AU29" s="31">
        <f>IF(COUNT(AT29)=0,"",IF(AT29&gt;=$G29,"○","×"))</f>
      </c>
      <c r="AV29" s="34"/>
      <c r="AW29" s="33"/>
      <c r="AX29" s="22">
        <f t="shared" si="17"/>
      </c>
      <c r="AY29" s="31">
        <f>IF(COUNT(AX29)=0,"",IF(AX29&gt;=$G29,"○","×"))</f>
      </c>
      <c r="AZ29" s="34"/>
      <c r="BA29" s="33"/>
      <c r="BB29" s="22">
        <f t="shared" si="18"/>
      </c>
      <c r="BC29" s="31">
        <f>IF(COUNT(BB29)=0,"",IF(BB29&gt;=$G29,"○","×"))</f>
      </c>
      <c r="BD29" s="43">
        <f t="shared" si="3"/>
        <v>0</v>
      </c>
      <c r="BE29" s="44">
        <f t="shared" si="4"/>
        <v>0</v>
      </c>
      <c r="BF29" s="215">
        <f t="shared" si="19"/>
      </c>
      <c r="BG29" s="19">
        <f t="shared" si="20"/>
      </c>
      <c r="BH29" s="76">
        <f t="shared" si="21"/>
      </c>
      <c r="BI29" s="178"/>
      <c r="BJ29" s="28"/>
      <c r="BK29" s="90">
        <f t="shared" si="22"/>
        <v>0</v>
      </c>
      <c r="BL29" s="80"/>
      <c r="BM29" s="21" t="e">
        <f t="shared" si="23"/>
        <v>#DIV/0!</v>
      </c>
      <c r="BO29" s="190" t="str">
        <f t="shared" si="6"/>
        <v>乗合　小型（全長7m以下でかつ定員29人以下）</v>
      </c>
      <c r="BP29" s="113">
        <f t="shared" si="6"/>
        <v>9</v>
      </c>
      <c r="BQ29" s="114">
        <f>J29</f>
      </c>
      <c r="BR29" s="114">
        <f>N29</f>
      </c>
      <c r="BS29" s="114">
        <f>R29</f>
      </c>
      <c r="BT29" s="114">
        <f>V29</f>
      </c>
      <c r="BU29" s="114">
        <f>Z29</f>
      </c>
      <c r="BV29" s="114">
        <f>AD29</f>
      </c>
      <c r="BW29" s="114">
        <f>AH29</f>
      </c>
      <c r="BX29" s="114">
        <f>AL29</f>
      </c>
      <c r="BY29" s="114">
        <f>AP29</f>
      </c>
      <c r="BZ29" s="114">
        <f>AT29</f>
      </c>
      <c r="CA29" s="114">
        <f>AX29</f>
      </c>
      <c r="CB29" s="114">
        <f>BB29</f>
      </c>
    </row>
    <row r="30" spans="2:80" ht="13.5">
      <c r="B30" s="89" t="s">
        <v>48</v>
      </c>
      <c r="C30" s="255" t="s">
        <v>13</v>
      </c>
      <c r="D30" s="256"/>
      <c r="E30" s="229"/>
      <c r="F30" s="50">
        <f t="shared" si="2"/>
      </c>
      <c r="G30" s="51"/>
      <c r="H30" s="52">
        <f>SUM(H27:H29)</f>
        <v>0</v>
      </c>
      <c r="I30" s="53">
        <f>SUM(I27:I29)</f>
        <v>0</v>
      </c>
      <c r="J30" s="54">
        <f t="shared" si="7"/>
      </c>
      <c r="K30" s="55"/>
      <c r="L30" s="52">
        <f>SUM(L27:L29)</f>
        <v>0</v>
      </c>
      <c r="M30" s="53">
        <f>SUM(M27:M29)</f>
        <v>0</v>
      </c>
      <c r="N30" s="54">
        <f t="shared" si="8"/>
      </c>
      <c r="O30" s="55"/>
      <c r="P30" s="56">
        <f>SUM(P27:P29)</f>
        <v>0</v>
      </c>
      <c r="Q30" s="53">
        <f>SUM(Q27:Q29)</f>
        <v>0</v>
      </c>
      <c r="R30" s="54">
        <f t="shared" si="9"/>
      </c>
      <c r="S30" s="55"/>
      <c r="T30" s="56">
        <f>SUM(T27:T29)</f>
        <v>0</v>
      </c>
      <c r="U30" s="53">
        <f>SUM(U27:U29)</f>
        <v>0</v>
      </c>
      <c r="V30" s="54">
        <f t="shared" si="10"/>
      </c>
      <c r="W30" s="55"/>
      <c r="X30" s="56">
        <f>SUM(X27:X29)</f>
        <v>0</v>
      </c>
      <c r="Y30" s="53">
        <f>SUM(Y27:Y29)</f>
        <v>0</v>
      </c>
      <c r="Z30" s="54">
        <f t="shared" si="11"/>
      </c>
      <c r="AA30" s="55"/>
      <c r="AB30" s="56">
        <f>SUM(AB27:AB29)</f>
        <v>0</v>
      </c>
      <c r="AC30" s="53">
        <f>SUM(AC27:AC29)</f>
        <v>0</v>
      </c>
      <c r="AD30" s="54">
        <f t="shared" si="12"/>
      </c>
      <c r="AE30" s="55"/>
      <c r="AF30" s="56">
        <f>SUM(AF27:AF29)</f>
        <v>0</v>
      </c>
      <c r="AG30" s="53">
        <f>SUM(AG27:AG29)</f>
        <v>0</v>
      </c>
      <c r="AH30" s="54">
        <f t="shared" si="13"/>
      </c>
      <c r="AI30" s="55"/>
      <c r="AJ30" s="56">
        <f>SUM(AJ27:AJ29)</f>
        <v>0</v>
      </c>
      <c r="AK30" s="53">
        <f>SUM(AK27:AK29)</f>
        <v>0</v>
      </c>
      <c r="AL30" s="54">
        <f t="shared" si="14"/>
      </c>
      <c r="AM30" s="55"/>
      <c r="AN30" s="56">
        <f>SUM(AN27:AN29)</f>
        <v>0</v>
      </c>
      <c r="AO30" s="53">
        <f>SUM(AO27:AO29)</f>
        <v>0</v>
      </c>
      <c r="AP30" s="54">
        <f t="shared" si="15"/>
      </c>
      <c r="AQ30" s="55"/>
      <c r="AR30" s="56">
        <f>SUM(AR27:AR29)</f>
        <v>0</v>
      </c>
      <c r="AS30" s="53">
        <f>SUM(AS27:AS29)</f>
        <v>0</v>
      </c>
      <c r="AT30" s="54">
        <f t="shared" si="16"/>
      </c>
      <c r="AU30" s="55"/>
      <c r="AV30" s="56">
        <f>SUM(AV27:AV29)</f>
        <v>0</v>
      </c>
      <c r="AW30" s="53">
        <f>SUM(AW27:AW29)</f>
        <v>0</v>
      </c>
      <c r="AX30" s="54">
        <f t="shared" si="17"/>
      </c>
      <c r="AY30" s="55"/>
      <c r="AZ30" s="56">
        <f>SUM(AZ27:AZ29)</f>
        <v>0</v>
      </c>
      <c r="BA30" s="53">
        <f>SUM(BA27:BA29)</f>
        <v>0</v>
      </c>
      <c r="BB30" s="54">
        <f t="shared" si="18"/>
      </c>
      <c r="BC30" s="55"/>
      <c r="BD30" s="57">
        <f>SUM(BD27:BD29)</f>
        <v>0</v>
      </c>
      <c r="BE30" s="52">
        <f>SUM(BE27:BE29)</f>
        <v>0</v>
      </c>
      <c r="BF30" s="214">
        <f t="shared" si="19"/>
      </c>
      <c r="BG30" s="58">
        <f t="shared" si="20"/>
      </c>
      <c r="BH30" s="75">
        <f t="shared" si="21"/>
      </c>
      <c r="BI30" s="178"/>
      <c r="BJ30" s="59"/>
      <c r="BK30" s="88">
        <f t="shared" si="22"/>
        <v>0</v>
      </c>
      <c r="BL30" s="79"/>
      <c r="BM30" s="60" t="e">
        <f t="shared" si="23"/>
        <v>#DIV/0!</v>
      </c>
      <c r="BO30" s="191" t="str">
        <f t="shared" si="6"/>
        <v>乗合　小型（全長7m以下でかつ定員29人以下）</v>
      </c>
      <c r="BP30" s="171" t="str">
        <f t="shared" si="6"/>
        <v>小計</v>
      </c>
      <c r="BQ30" s="170">
        <f>J30</f>
      </c>
      <c r="BR30" s="170">
        <f>N30</f>
      </c>
      <c r="BS30" s="170">
        <f>R30</f>
      </c>
      <c r="BT30" s="170">
        <f>V30</f>
      </c>
      <c r="BU30" s="170">
        <f>Z30</f>
      </c>
      <c r="BV30" s="170">
        <f>AD30</f>
      </c>
      <c r="BW30" s="170">
        <f>AH30</f>
      </c>
      <c r="BX30" s="170">
        <f>AL30</f>
      </c>
      <c r="BY30" s="170">
        <f>AP30</f>
      </c>
      <c r="BZ30" s="170">
        <f>AT30</f>
      </c>
      <c r="CA30" s="170">
        <f>AX30</f>
      </c>
      <c r="CB30" s="170">
        <f>BB30</f>
      </c>
    </row>
    <row r="31" spans="2:65" ht="13.5">
      <c r="B31" s="118"/>
      <c r="C31" s="112"/>
      <c r="D31" s="116"/>
      <c r="E31" s="225"/>
      <c r="F31" s="50"/>
      <c r="G31" s="51"/>
      <c r="H31" s="52"/>
      <c r="I31" s="53"/>
      <c r="J31" s="54"/>
      <c r="K31" s="55"/>
      <c r="L31" s="52"/>
      <c r="M31" s="53"/>
      <c r="N31" s="54"/>
      <c r="O31" s="55"/>
      <c r="P31" s="56"/>
      <c r="Q31" s="53"/>
      <c r="R31" s="54"/>
      <c r="S31" s="55"/>
      <c r="T31" s="56"/>
      <c r="U31" s="53"/>
      <c r="V31" s="54"/>
      <c r="W31" s="55"/>
      <c r="X31" s="56"/>
      <c r="Y31" s="53"/>
      <c r="Z31" s="54"/>
      <c r="AA31" s="55"/>
      <c r="AB31" s="56"/>
      <c r="AC31" s="53"/>
      <c r="AD31" s="54"/>
      <c r="AE31" s="55"/>
      <c r="AF31" s="56"/>
      <c r="AG31" s="53"/>
      <c r="AH31" s="54"/>
      <c r="AI31" s="55"/>
      <c r="AJ31" s="56"/>
      <c r="AK31" s="53"/>
      <c r="AL31" s="54"/>
      <c r="AM31" s="55"/>
      <c r="AN31" s="56"/>
      <c r="AO31" s="53"/>
      <c r="AP31" s="54"/>
      <c r="AQ31" s="55"/>
      <c r="AR31" s="56"/>
      <c r="AS31" s="53"/>
      <c r="AT31" s="54"/>
      <c r="AU31" s="55"/>
      <c r="AV31" s="56"/>
      <c r="AW31" s="53"/>
      <c r="AX31" s="54"/>
      <c r="AY31" s="55"/>
      <c r="AZ31" s="56"/>
      <c r="BA31" s="53"/>
      <c r="BB31" s="54"/>
      <c r="BC31" s="55"/>
      <c r="BD31" s="57"/>
      <c r="BE31" s="52"/>
      <c r="BF31" s="214"/>
      <c r="BG31" s="58"/>
      <c r="BH31" s="75"/>
      <c r="BI31" s="178"/>
      <c r="BJ31" s="59"/>
      <c r="BK31" s="88"/>
      <c r="BL31" s="79"/>
      <c r="BM31" s="60"/>
    </row>
    <row r="32" spans="2:80" s="70" customFormat="1" ht="13.5">
      <c r="B32" s="91"/>
      <c r="C32" s="71"/>
      <c r="D32" s="72"/>
      <c r="E32" s="225"/>
      <c r="F32" s="50"/>
      <c r="G32" s="51"/>
      <c r="H32" s="52"/>
      <c r="I32" s="53"/>
      <c r="J32" s="54"/>
      <c r="K32" s="55"/>
      <c r="L32" s="52"/>
      <c r="M32" s="53"/>
      <c r="N32" s="54"/>
      <c r="O32" s="55"/>
      <c r="P32" s="56"/>
      <c r="Q32" s="53"/>
      <c r="R32" s="54"/>
      <c r="S32" s="55"/>
      <c r="T32" s="56"/>
      <c r="U32" s="53"/>
      <c r="V32" s="54"/>
      <c r="W32" s="55"/>
      <c r="X32" s="56"/>
      <c r="Y32" s="53"/>
      <c r="Z32" s="54"/>
      <c r="AA32" s="55"/>
      <c r="AB32" s="56"/>
      <c r="AC32" s="53"/>
      <c r="AD32" s="54"/>
      <c r="AE32" s="55"/>
      <c r="AF32" s="56"/>
      <c r="AG32" s="53"/>
      <c r="AH32" s="54"/>
      <c r="AI32" s="55"/>
      <c r="AJ32" s="56"/>
      <c r="AK32" s="53"/>
      <c r="AL32" s="54"/>
      <c r="AM32" s="55"/>
      <c r="AN32" s="56"/>
      <c r="AO32" s="53"/>
      <c r="AP32" s="54"/>
      <c r="AQ32" s="55"/>
      <c r="AR32" s="56"/>
      <c r="AS32" s="53"/>
      <c r="AT32" s="54"/>
      <c r="AU32" s="55"/>
      <c r="AV32" s="56"/>
      <c r="AW32" s="53"/>
      <c r="AX32" s="54"/>
      <c r="AY32" s="55"/>
      <c r="AZ32" s="56"/>
      <c r="BA32" s="53"/>
      <c r="BB32" s="54"/>
      <c r="BC32" s="55"/>
      <c r="BD32" s="57"/>
      <c r="BE32" s="52"/>
      <c r="BF32" s="214"/>
      <c r="BG32" s="58"/>
      <c r="BH32" s="75"/>
      <c r="BI32" s="178"/>
      <c r="BJ32" s="59"/>
      <c r="BK32" s="88"/>
      <c r="BL32" s="79"/>
      <c r="BM32" s="60"/>
      <c r="BQ32" s="113" t="s">
        <v>72</v>
      </c>
      <c r="BR32" s="113" t="s">
        <v>73</v>
      </c>
      <c r="BS32" s="113" t="s">
        <v>74</v>
      </c>
      <c r="BT32" s="113" t="s">
        <v>75</v>
      </c>
      <c r="BU32" s="113" t="s">
        <v>76</v>
      </c>
      <c r="BV32" s="113" t="s">
        <v>77</v>
      </c>
      <c r="BW32" s="113" t="s">
        <v>78</v>
      </c>
      <c r="BX32" s="113" t="s">
        <v>79</v>
      </c>
      <c r="BY32" s="113" t="s">
        <v>80</v>
      </c>
      <c r="BZ32" s="113" t="s">
        <v>81</v>
      </c>
      <c r="CA32" s="113" t="s">
        <v>82</v>
      </c>
      <c r="CB32" s="113" t="s">
        <v>83</v>
      </c>
    </row>
    <row r="33" spans="2:80" ht="13.5">
      <c r="B33" s="89" t="s">
        <v>43</v>
      </c>
      <c r="C33" s="17">
        <v>10</v>
      </c>
      <c r="D33" s="29"/>
      <c r="E33" s="224"/>
      <c r="F33" s="20">
        <f t="shared" si="2"/>
      </c>
      <c r="G33" s="30">
        <f>IF(COUNT(F33)=0,"",E33*(100-$J$8)%)</f>
      </c>
      <c r="H33" s="61"/>
      <c r="I33" s="33"/>
      <c r="J33" s="22">
        <f t="shared" si="7"/>
      </c>
      <c r="K33" s="31">
        <f>IF(COUNT(J33)=0,"",IF(J33&gt;=$G33,"○","×"))</f>
      </c>
      <c r="L33" s="32"/>
      <c r="M33" s="33"/>
      <c r="N33" s="22">
        <f t="shared" si="8"/>
      </c>
      <c r="O33" s="31">
        <f>IF(COUNT(N33)=0,"",IF(N33&gt;=$G33,"○","×"))</f>
      </c>
      <c r="P33" s="34"/>
      <c r="Q33" s="33"/>
      <c r="R33" s="22">
        <f t="shared" si="9"/>
      </c>
      <c r="S33" s="31">
        <f>IF(COUNT(R33)=0,"",IF(R33&gt;=$G33,"○","×"))</f>
      </c>
      <c r="T33" s="34"/>
      <c r="U33" s="33"/>
      <c r="V33" s="22">
        <f t="shared" si="10"/>
      </c>
      <c r="W33" s="31">
        <f>IF(COUNT(V33)=0,"",IF(V33&gt;=$G33,"○","×"))</f>
      </c>
      <c r="X33" s="34"/>
      <c r="Y33" s="33"/>
      <c r="Z33" s="22">
        <f t="shared" si="11"/>
      </c>
      <c r="AA33" s="31">
        <f>IF(COUNT(Z33)=0,"",IF(Z33&gt;=$G33,"○","×"))</f>
      </c>
      <c r="AB33" s="34"/>
      <c r="AC33" s="33"/>
      <c r="AD33" s="22">
        <f t="shared" si="12"/>
      </c>
      <c r="AE33" s="31">
        <f>IF(COUNT(AD33)=0,"",IF(AD33&gt;=$G33,"○","×"))</f>
      </c>
      <c r="AF33" s="34"/>
      <c r="AG33" s="33"/>
      <c r="AH33" s="22">
        <f t="shared" si="13"/>
      </c>
      <c r="AI33" s="31">
        <f>IF(COUNT(AH33)=0,"",IF(AH33&gt;=$G33,"○","×"))</f>
      </c>
      <c r="AJ33" s="34"/>
      <c r="AK33" s="33"/>
      <c r="AL33" s="22">
        <f t="shared" si="14"/>
      </c>
      <c r="AM33" s="31">
        <f>IF(COUNT(AL33)=0,"",IF(AL33&gt;=$G33,"○","×"))</f>
      </c>
      <c r="AN33" s="34"/>
      <c r="AO33" s="33"/>
      <c r="AP33" s="22">
        <f t="shared" si="15"/>
      </c>
      <c r="AQ33" s="31">
        <f>IF(COUNT(AP33)=0,"",IF(AP33&gt;=$G33,"○","×"))</f>
      </c>
      <c r="AR33" s="34"/>
      <c r="AS33" s="33"/>
      <c r="AT33" s="22">
        <f t="shared" si="16"/>
      </c>
      <c r="AU33" s="31">
        <f>IF(COUNT(AT33)=0,"",IF(AT33&gt;=$G33,"○","×"))</f>
      </c>
      <c r="AV33" s="34"/>
      <c r="AW33" s="33"/>
      <c r="AX33" s="22">
        <f t="shared" si="17"/>
      </c>
      <c r="AY33" s="31">
        <f>IF(COUNT(AX33)=0,"",IF(AX33&gt;=$G33,"○","×"))</f>
      </c>
      <c r="AZ33" s="34"/>
      <c r="BA33" s="33"/>
      <c r="BB33" s="22">
        <f t="shared" si="18"/>
      </c>
      <c r="BC33" s="31">
        <f>IF(COUNT(BB33)=0,"",IF(BB33&gt;=$G33,"○","×"))</f>
      </c>
      <c r="BD33" s="43">
        <f t="shared" si="3"/>
        <v>0</v>
      </c>
      <c r="BE33" s="44">
        <f t="shared" si="4"/>
        <v>0</v>
      </c>
      <c r="BF33" s="215">
        <f t="shared" si="19"/>
      </c>
      <c r="BG33" s="19">
        <f t="shared" si="20"/>
      </c>
      <c r="BH33" s="76">
        <f t="shared" si="21"/>
      </c>
      <c r="BI33" s="178"/>
      <c r="BJ33" s="28"/>
      <c r="BK33" s="90">
        <f t="shared" si="22"/>
        <v>0</v>
      </c>
      <c r="BL33" s="80"/>
      <c r="BM33" s="21" t="e">
        <f t="shared" si="23"/>
        <v>#DIV/0!</v>
      </c>
      <c r="BO33" s="190" t="str">
        <f aca="true" t="shared" si="24" ref="BO33:BP36">B33</f>
        <v>貸切、高速乗合　大型（全長9m以上または定員50人以上）</v>
      </c>
      <c r="BP33" s="113">
        <f t="shared" si="24"/>
        <v>10</v>
      </c>
      <c r="BQ33" s="114">
        <f>J33</f>
      </c>
      <c r="BR33" s="114">
        <f>N33</f>
      </c>
      <c r="BS33" s="114">
        <f>R33</f>
      </c>
      <c r="BT33" s="114">
        <f>V33</f>
      </c>
      <c r="BU33" s="114">
        <f>Z33</f>
      </c>
      <c r="BV33" s="114">
        <f>AD33</f>
      </c>
      <c r="BW33" s="114">
        <f>AH33</f>
      </c>
      <c r="BX33" s="114">
        <f>AL33</f>
      </c>
      <c r="BY33" s="114">
        <f>AP33</f>
      </c>
      <c r="BZ33" s="114">
        <f>AT33</f>
      </c>
      <c r="CA33" s="114">
        <f>AX33</f>
      </c>
      <c r="CB33" s="114">
        <f>BB33</f>
      </c>
    </row>
    <row r="34" spans="2:80" ht="13.5">
      <c r="B34" s="89" t="s">
        <v>43</v>
      </c>
      <c r="C34" s="17">
        <v>11</v>
      </c>
      <c r="D34" s="29"/>
      <c r="E34" s="224"/>
      <c r="F34" s="20">
        <f t="shared" si="2"/>
      </c>
      <c r="G34" s="30">
        <f>IF(COUNT(F34)=0,"",E34*(100-$J$8)%)</f>
      </c>
      <c r="H34" s="32"/>
      <c r="I34" s="33"/>
      <c r="J34" s="22">
        <f t="shared" si="7"/>
      </c>
      <c r="K34" s="31">
        <f>IF(COUNT(J34)=0,"",IF(J34&gt;=$G34,"○","×"))</f>
      </c>
      <c r="L34" s="32"/>
      <c r="M34" s="33"/>
      <c r="N34" s="22">
        <f t="shared" si="8"/>
      </c>
      <c r="O34" s="31">
        <f>IF(COUNT(N34)=0,"",IF(N34&gt;=$G34,"○","×"))</f>
      </c>
      <c r="P34" s="34"/>
      <c r="Q34" s="33"/>
      <c r="R34" s="22">
        <f t="shared" si="9"/>
      </c>
      <c r="S34" s="31">
        <f>IF(COUNT(R34)=0,"",IF(R34&gt;=$G34,"○","×"))</f>
      </c>
      <c r="T34" s="34"/>
      <c r="U34" s="33"/>
      <c r="V34" s="22">
        <f t="shared" si="10"/>
      </c>
      <c r="W34" s="31">
        <f>IF(COUNT(V34)=0,"",IF(V34&gt;=$G34,"○","×"))</f>
      </c>
      <c r="X34" s="34"/>
      <c r="Y34" s="33"/>
      <c r="Z34" s="22">
        <f t="shared" si="11"/>
      </c>
      <c r="AA34" s="31">
        <f>IF(COUNT(Z34)=0,"",IF(Z34&gt;=$G34,"○","×"))</f>
      </c>
      <c r="AB34" s="34"/>
      <c r="AC34" s="33"/>
      <c r="AD34" s="22">
        <f t="shared" si="12"/>
      </c>
      <c r="AE34" s="31">
        <f>IF(COUNT(AD34)=0,"",IF(AD34&gt;=$G34,"○","×"))</f>
      </c>
      <c r="AF34" s="34"/>
      <c r="AG34" s="33"/>
      <c r="AH34" s="22">
        <f t="shared" si="13"/>
      </c>
      <c r="AI34" s="31">
        <f>IF(COUNT(AH34)=0,"",IF(AH34&gt;=$G34,"○","×"))</f>
      </c>
      <c r="AJ34" s="34"/>
      <c r="AK34" s="33"/>
      <c r="AL34" s="22">
        <f t="shared" si="14"/>
      </c>
      <c r="AM34" s="31">
        <f>IF(COUNT(AL34)=0,"",IF(AL34&gt;=$G34,"○","×"))</f>
      </c>
      <c r="AN34" s="34"/>
      <c r="AO34" s="33"/>
      <c r="AP34" s="22">
        <f t="shared" si="15"/>
      </c>
      <c r="AQ34" s="31">
        <f>IF(COUNT(AP34)=0,"",IF(AP34&gt;=$G34,"○","×"))</f>
      </c>
      <c r="AR34" s="34"/>
      <c r="AS34" s="33"/>
      <c r="AT34" s="22">
        <f t="shared" si="16"/>
      </c>
      <c r="AU34" s="31">
        <f>IF(COUNT(AT34)=0,"",IF(AT34&gt;=$G34,"○","×"))</f>
      </c>
      <c r="AV34" s="34"/>
      <c r="AW34" s="33"/>
      <c r="AX34" s="22">
        <f t="shared" si="17"/>
      </c>
      <c r="AY34" s="31">
        <f>IF(COUNT(AX34)=0,"",IF(AX34&gt;=$G34,"○","×"))</f>
      </c>
      <c r="AZ34" s="34"/>
      <c r="BA34" s="33"/>
      <c r="BB34" s="22">
        <f t="shared" si="18"/>
      </c>
      <c r="BC34" s="31">
        <f>IF(COUNT(BB34)=0,"",IF(BB34&gt;=$G34,"○","×"))</f>
      </c>
      <c r="BD34" s="43">
        <f t="shared" si="3"/>
        <v>0</v>
      </c>
      <c r="BE34" s="44">
        <f t="shared" si="4"/>
        <v>0</v>
      </c>
      <c r="BF34" s="215">
        <f t="shared" si="19"/>
      </c>
      <c r="BG34" s="19">
        <f t="shared" si="20"/>
      </c>
      <c r="BH34" s="76">
        <f t="shared" si="21"/>
      </c>
      <c r="BI34" s="178"/>
      <c r="BJ34" s="28"/>
      <c r="BK34" s="90">
        <f t="shared" si="22"/>
        <v>0</v>
      </c>
      <c r="BL34" s="80"/>
      <c r="BM34" s="21" t="e">
        <f t="shared" si="23"/>
        <v>#DIV/0!</v>
      </c>
      <c r="BO34" s="190" t="str">
        <f t="shared" si="24"/>
        <v>貸切、高速乗合　大型（全長9m以上または定員50人以上）</v>
      </c>
      <c r="BP34" s="113">
        <f t="shared" si="24"/>
        <v>11</v>
      </c>
      <c r="BQ34" s="114">
        <f>J34</f>
      </c>
      <c r="BR34" s="114">
        <f>N34</f>
      </c>
      <c r="BS34" s="114">
        <f>R34</f>
      </c>
      <c r="BT34" s="114">
        <f>V34</f>
      </c>
      <c r="BU34" s="114">
        <f>Z34</f>
      </c>
      <c r="BV34" s="114">
        <f>AD34</f>
      </c>
      <c r="BW34" s="114">
        <f>AH34</f>
      </c>
      <c r="BX34" s="114">
        <f>AL34</f>
      </c>
      <c r="BY34" s="114">
        <f>AP34</f>
      </c>
      <c r="BZ34" s="114">
        <f>AT34</f>
      </c>
      <c r="CA34" s="114">
        <f>AX34</f>
      </c>
      <c r="CB34" s="114">
        <f>BB34</f>
      </c>
    </row>
    <row r="35" spans="2:80" ht="13.5">
      <c r="B35" s="89" t="s">
        <v>43</v>
      </c>
      <c r="C35" s="17">
        <v>12</v>
      </c>
      <c r="D35" s="29"/>
      <c r="E35" s="224"/>
      <c r="F35" s="20">
        <f t="shared" si="2"/>
      </c>
      <c r="G35" s="30">
        <f>IF(COUNT(F35)=0,"",E35*(100-$J$8)%)</f>
      </c>
      <c r="H35" s="32"/>
      <c r="I35" s="33"/>
      <c r="J35" s="22">
        <f t="shared" si="7"/>
      </c>
      <c r="K35" s="31">
        <f>IF(COUNT(J35)=0,"",IF(J35&gt;=$G35,"○","×"))</f>
      </c>
      <c r="L35" s="32"/>
      <c r="M35" s="33"/>
      <c r="N35" s="22">
        <f t="shared" si="8"/>
      </c>
      <c r="O35" s="31">
        <f>IF(COUNT(N35)=0,"",IF(N35&gt;=$G35,"○","×"))</f>
      </c>
      <c r="P35" s="34"/>
      <c r="Q35" s="33"/>
      <c r="R35" s="22">
        <f t="shared" si="9"/>
      </c>
      <c r="S35" s="31">
        <f>IF(COUNT(R35)=0,"",IF(R35&gt;=$G35,"○","×"))</f>
      </c>
      <c r="T35" s="34"/>
      <c r="U35" s="33"/>
      <c r="V35" s="22">
        <f t="shared" si="10"/>
      </c>
      <c r="W35" s="31">
        <f>IF(COUNT(V35)=0,"",IF(V35&gt;=$G35,"○","×"))</f>
      </c>
      <c r="X35" s="34"/>
      <c r="Y35" s="33"/>
      <c r="Z35" s="22">
        <f t="shared" si="11"/>
      </c>
      <c r="AA35" s="31">
        <f>IF(COUNT(Z35)=0,"",IF(Z35&gt;=$G35,"○","×"))</f>
      </c>
      <c r="AB35" s="34"/>
      <c r="AC35" s="33"/>
      <c r="AD35" s="22">
        <f t="shared" si="12"/>
      </c>
      <c r="AE35" s="31">
        <f>IF(COUNT(AD35)=0,"",IF(AD35&gt;=$G35,"○","×"))</f>
      </c>
      <c r="AF35" s="34"/>
      <c r="AG35" s="33"/>
      <c r="AH35" s="22">
        <f t="shared" si="13"/>
      </c>
      <c r="AI35" s="31">
        <f>IF(COUNT(AH35)=0,"",IF(AH35&gt;=$G35,"○","×"))</f>
      </c>
      <c r="AJ35" s="34"/>
      <c r="AK35" s="33"/>
      <c r="AL35" s="22">
        <f t="shared" si="14"/>
      </c>
      <c r="AM35" s="31">
        <f>IF(COUNT(AL35)=0,"",IF(AL35&gt;=$G35,"○","×"))</f>
      </c>
      <c r="AN35" s="34"/>
      <c r="AO35" s="33"/>
      <c r="AP35" s="22">
        <f t="shared" si="15"/>
      </c>
      <c r="AQ35" s="31">
        <f>IF(COUNT(AP35)=0,"",IF(AP35&gt;=$G35,"○","×"))</f>
      </c>
      <c r="AR35" s="34"/>
      <c r="AS35" s="33"/>
      <c r="AT35" s="22">
        <f t="shared" si="16"/>
      </c>
      <c r="AU35" s="31">
        <f>IF(COUNT(AT35)=0,"",IF(AT35&gt;=$G35,"○","×"))</f>
      </c>
      <c r="AV35" s="34"/>
      <c r="AW35" s="33"/>
      <c r="AX35" s="22">
        <f t="shared" si="17"/>
      </c>
      <c r="AY35" s="31">
        <f>IF(COUNT(AX35)=0,"",IF(AX35&gt;=$G35,"○","×"))</f>
      </c>
      <c r="AZ35" s="34"/>
      <c r="BA35" s="33"/>
      <c r="BB35" s="22">
        <f t="shared" si="18"/>
      </c>
      <c r="BC35" s="31">
        <f>IF(COUNT(BB35)=0,"",IF(BB35&gt;=$G35,"○","×"))</f>
      </c>
      <c r="BD35" s="43">
        <f t="shared" si="3"/>
        <v>0</v>
      </c>
      <c r="BE35" s="44">
        <f t="shared" si="4"/>
        <v>0</v>
      </c>
      <c r="BF35" s="215">
        <f t="shared" si="19"/>
      </c>
      <c r="BG35" s="19">
        <f t="shared" si="20"/>
      </c>
      <c r="BH35" s="76">
        <f t="shared" si="21"/>
      </c>
      <c r="BI35" s="178"/>
      <c r="BJ35" s="28"/>
      <c r="BK35" s="90">
        <f t="shared" si="22"/>
        <v>0</v>
      </c>
      <c r="BL35" s="80"/>
      <c r="BM35" s="21" t="e">
        <f t="shared" si="23"/>
        <v>#DIV/0!</v>
      </c>
      <c r="BO35" s="190" t="str">
        <f t="shared" si="24"/>
        <v>貸切、高速乗合　大型（全長9m以上または定員50人以上）</v>
      </c>
      <c r="BP35" s="113">
        <f t="shared" si="24"/>
        <v>12</v>
      </c>
      <c r="BQ35" s="114">
        <f>J35</f>
      </c>
      <c r="BR35" s="114">
        <f>N35</f>
      </c>
      <c r="BS35" s="114">
        <f>R35</f>
      </c>
      <c r="BT35" s="114">
        <f>V35</f>
      </c>
      <c r="BU35" s="114">
        <f>Z35</f>
      </c>
      <c r="BV35" s="114">
        <f>AD35</f>
      </c>
      <c r="BW35" s="114">
        <f>AH35</f>
      </c>
      <c r="BX35" s="114">
        <f>AL35</f>
      </c>
      <c r="BY35" s="114">
        <f>AP35</f>
      </c>
      <c r="BZ35" s="114">
        <f>AT35</f>
      </c>
      <c r="CA35" s="114">
        <f>AX35</f>
      </c>
      <c r="CB35" s="114">
        <f>BB35</f>
      </c>
    </row>
    <row r="36" spans="2:80" ht="13.5">
      <c r="B36" s="89" t="s">
        <v>43</v>
      </c>
      <c r="C36" s="255" t="s">
        <v>13</v>
      </c>
      <c r="D36" s="256"/>
      <c r="E36" s="229"/>
      <c r="F36" s="50">
        <f t="shared" si="2"/>
      </c>
      <c r="G36" s="51"/>
      <c r="H36" s="52">
        <f>SUM(H33:H35)</f>
        <v>0</v>
      </c>
      <c r="I36" s="53">
        <f>SUM(I33:I35)</f>
        <v>0</v>
      </c>
      <c r="J36" s="54">
        <f t="shared" si="7"/>
      </c>
      <c r="K36" s="55"/>
      <c r="L36" s="52">
        <f>SUM(L33:L35)</f>
        <v>0</v>
      </c>
      <c r="M36" s="53">
        <f>SUM(M33:M35)</f>
        <v>0</v>
      </c>
      <c r="N36" s="54">
        <f t="shared" si="8"/>
      </c>
      <c r="O36" s="55"/>
      <c r="P36" s="56">
        <f>SUM(P33:P35)</f>
        <v>0</v>
      </c>
      <c r="Q36" s="53">
        <f>SUM(Q33:Q35)</f>
        <v>0</v>
      </c>
      <c r="R36" s="54">
        <f t="shared" si="9"/>
      </c>
      <c r="S36" s="55"/>
      <c r="T36" s="56">
        <f>SUM(T33:T35)</f>
        <v>0</v>
      </c>
      <c r="U36" s="53">
        <f>SUM(U33:U35)</f>
        <v>0</v>
      </c>
      <c r="V36" s="54">
        <f t="shared" si="10"/>
      </c>
      <c r="W36" s="55"/>
      <c r="X36" s="56">
        <f>SUM(X33:X35)</f>
        <v>0</v>
      </c>
      <c r="Y36" s="53">
        <f>SUM(Y33:Y35)</f>
        <v>0</v>
      </c>
      <c r="Z36" s="54">
        <f t="shared" si="11"/>
      </c>
      <c r="AA36" s="55"/>
      <c r="AB36" s="56">
        <f>SUM(AB33:AB35)</f>
        <v>0</v>
      </c>
      <c r="AC36" s="53">
        <f>SUM(AC33:AC35)</f>
        <v>0</v>
      </c>
      <c r="AD36" s="54">
        <f t="shared" si="12"/>
      </c>
      <c r="AE36" s="55"/>
      <c r="AF36" s="56">
        <f>SUM(AF33:AF35)</f>
        <v>0</v>
      </c>
      <c r="AG36" s="53">
        <f>SUM(AG33:AG35)</f>
        <v>0</v>
      </c>
      <c r="AH36" s="54">
        <f t="shared" si="13"/>
      </c>
      <c r="AI36" s="55"/>
      <c r="AJ36" s="56">
        <f>SUM(AJ33:AJ35)</f>
        <v>0</v>
      </c>
      <c r="AK36" s="53">
        <f>SUM(AK33:AK35)</f>
        <v>0</v>
      </c>
      <c r="AL36" s="54">
        <f t="shared" si="14"/>
      </c>
      <c r="AM36" s="55"/>
      <c r="AN36" s="56">
        <f>SUM(AN33:AN35)</f>
        <v>0</v>
      </c>
      <c r="AO36" s="53">
        <f>SUM(AO33:AO35)</f>
        <v>0</v>
      </c>
      <c r="AP36" s="54">
        <f t="shared" si="15"/>
      </c>
      <c r="AQ36" s="55"/>
      <c r="AR36" s="56">
        <f>SUM(AR33:AR35)</f>
        <v>0</v>
      </c>
      <c r="AS36" s="53">
        <f>SUM(AS33:AS35)</f>
        <v>0</v>
      </c>
      <c r="AT36" s="54">
        <f t="shared" si="16"/>
      </c>
      <c r="AU36" s="55"/>
      <c r="AV36" s="56">
        <f>SUM(AV33:AV35)</f>
        <v>0</v>
      </c>
      <c r="AW36" s="53">
        <f>SUM(AW33:AW35)</f>
        <v>0</v>
      </c>
      <c r="AX36" s="54">
        <f t="shared" si="17"/>
      </c>
      <c r="AY36" s="55"/>
      <c r="AZ36" s="56">
        <f>SUM(AZ33:AZ35)</f>
        <v>0</v>
      </c>
      <c r="BA36" s="53">
        <f>SUM(BA33:BA35)</f>
        <v>0</v>
      </c>
      <c r="BB36" s="54">
        <f t="shared" si="18"/>
      </c>
      <c r="BC36" s="55"/>
      <c r="BD36" s="57">
        <f>SUM(BD33:BD35)</f>
        <v>0</v>
      </c>
      <c r="BE36" s="52">
        <f>SUM(BE33:BE35)</f>
        <v>0</v>
      </c>
      <c r="BF36" s="214">
        <f t="shared" si="19"/>
      </c>
      <c r="BG36" s="58">
        <f t="shared" si="20"/>
      </c>
      <c r="BH36" s="75">
        <f t="shared" si="21"/>
      </c>
      <c r="BI36" s="178"/>
      <c r="BJ36" s="59"/>
      <c r="BK36" s="88">
        <f t="shared" si="22"/>
        <v>0</v>
      </c>
      <c r="BL36" s="79"/>
      <c r="BM36" s="60" t="e">
        <f t="shared" si="23"/>
        <v>#DIV/0!</v>
      </c>
      <c r="BO36" s="191" t="str">
        <f t="shared" si="24"/>
        <v>貸切、高速乗合　大型（全長9m以上または定員50人以上）</v>
      </c>
      <c r="BP36" s="171" t="str">
        <f t="shared" si="24"/>
        <v>小計</v>
      </c>
      <c r="BQ36" s="170">
        <f>J36</f>
      </c>
      <c r="BR36" s="170">
        <f>N36</f>
      </c>
      <c r="BS36" s="170">
        <f>R36</f>
      </c>
      <c r="BT36" s="170">
        <f>V36</f>
      </c>
      <c r="BU36" s="170">
        <f>Z36</f>
      </c>
      <c r="BV36" s="170">
        <f>AD36</f>
      </c>
      <c r="BW36" s="170">
        <f>AH36</f>
      </c>
      <c r="BX36" s="170">
        <f>AL36</f>
      </c>
      <c r="BY36" s="170">
        <f>AP36</f>
      </c>
      <c r="BZ36" s="170">
        <f>AT36</f>
      </c>
      <c r="CA36" s="170">
        <f>AX36</f>
      </c>
      <c r="CB36" s="170">
        <f>BB36</f>
      </c>
    </row>
    <row r="37" spans="2:67" ht="13.5">
      <c r="B37" s="118"/>
      <c r="C37" s="112"/>
      <c r="D37" s="116"/>
      <c r="E37" s="225"/>
      <c r="F37" s="50"/>
      <c r="G37" s="51"/>
      <c r="H37" s="52"/>
      <c r="I37" s="53"/>
      <c r="J37" s="54"/>
      <c r="K37" s="55"/>
      <c r="L37" s="52"/>
      <c r="M37" s="53"/>
      <c r="N37" s="54"/>
      <c r="O37" s="55"/>
      <c r="P37" s="56"/>
      <c r="Q37" s="53"/>
      <c r="R37" s="54"/>
      <c r="S37" s="55"/>
      <c r="T37" s="56"/>
      <c r="U37" s="53"/>
      <c r="V37" s="54"/>
      <c r="W37" s="55"/>
      <c r="X37" s="56"/>
      <c r="Y37" s="53"/>
      <c r="Z37" s="54"/>
      <c r="AA37" s="55"/>
      <c r="AB37" s="56"/>
      <c r="AC37" s="53"/>
      <c r="AD37" s="54"/>
      <c r="AE37" s="55"/>
      <c r="AF37" s="56"/>
      <c r="AG37" s="53"/>
      <c r="AH37" s="54"/>
      <c r="AI37" s="55"/>
      <c r="AJ37" s="56"/>
      <c r="AK37" s="53"/>
      <c r="AL37" s="54"/>
      <c r="AM37" s="55"/>
      <c r="AN37" s="56"/>
      <c r="AO37" s="53"/>
      <c r="AP37" s="54"/>
      <c r="AQ37" s="55"/>
      <c r="AR37" s="56"/>
      <c r="AS37" s="53"/>
      <c r="AT37" s="54"/>
      <c r="AU37" s="55"/>
      <c r="AV37" s="56"/>
      <c r="AW37" s="53"/>
      <c r="AX37" s="54"/>
      <c r="AY37" s="55"/>
      <c r="AZ37" s="56"/>
      <c r="BA37" s="53"/>
      <c r="BB37" s="54"/>
      <c r="BC37" s="55"/>
      <c r="BD37" s="57"/>
      <c r="BE37" s="52"/>
      <c r="BF37" s="214"/>
      <c r="BG37" s="58"/>
      <c r="BH37" s="75"/>
      <c r="BI37" s="178"/>
      <c r="BJ37" s="59"/>
      <c r="BK37" s="88"/>
      <c r="BL37" s="79"/>
      <c r="BM37" s="60"/>
      <c r="BO37" s="192"/>
    </row>
    <row r="38" spans="2:80" s="70" customFormat="1" ht="13.5">
      <c r="B38" s="91"/>
      <c r="C38" s="71"/>
      <c r="D38" s="72"/>
      <c r="E38" s="225"/>
      <c r="F38" s="50"/>
      <c r="G38" s="51"/>
      <c r="H38" s="52"/>
      <c r="I38" s="53"/>
      <c r="J38" s="54"/>
      <c r="K38" s="55"/>
      <c r="L38" s="52"/>
      <c r="M38" s="53"/>
      <c r="N38" s="54"/>
      <c r="O38" s="55"/>
      <c r="P38" s="56"/>
      <c r="Q38" s="53"/>
      <c r="R38" s="54"/>
      <c r="S38" s="55"/>
      <c r="T38" s="56"/>
      <c r="U38" s="53"/>
      <c r="V38" s="54"/>
      <c r="W38" s="55"/>
      <c r="X38" s="56"/>
      <c r="Y38" s="53"/>
      <c r="Z38" s="54"/>
      <c r="AA38" s="55"/>
      <c r="AB38" s="56"/>
      <c r="AC38" s="53"/>
      <c r="AD38" s="54"/>
      <c r="AE38" s="55"/>
      <c r="AF38" s="56"/>
      <c r="AG38" s="53"/>
      <c r="AH38" s="54"/>
      <c r="AI38" s="55"/>
      <c r="AJ38" s="56"/>
      <c r="AK38" s="53"/>
      <c r="AL38" s="54"/>
      <c r="AM38" s="55"/>
      <c r="AN38" s="56"/>
      <c r="AO38" s="53"/>
      <c r="AP38" s="54"/>
      <c r="AQ38" s="55"/>
      <c r="AR38" s="56"/>
      <c r="AS38" s="53"/>
      <c r="AT38" s="54"/>
      <c r="AU38" s="55"/>
      <c r="AV38" s="56"/>
      <c r="AW38" s="53"/>
      <c r="AX38" s="54"/>
      <c r="AY38" s="55"/>
      <c r="AZ38" s="56"/>
      <c r="BA38" s="53"/>
      <c r="BB38" s="54"/>
      <c r="BC38" s="55"/>
      <c r="BD38" s="57"/>
      <c r="BE38" s="52"/>
      <c r="BF38" s="214"/>
      <c r="BG38" s="58"/>
      <c r="BH38" s="75"/>
      <c r="BI38" s="178"/>
      <c r="BJ38" s="59"/>
      <c r="BK38" s="88"/>
      <c r="BL38" s="79"/>
      <c r="BM38" s="60"/>
      <c r="BO38" s="193"/>
      <c r="BQ38" s="113" t="s">
        <v>72</v>
      </c>
      <c r="BR38" s="113" t="s">
        <v>73</v>
      </c>
      <c r="BS38" s="113" t="s">
        <v>74</v>
      </c>
      <c r="BT38" s="113" t="s">
        <v>75</v>
      </c>
      <c r="BU38" s="113" t="s">
        <v>76</v>
      </c>
      <c r="BV38" s="113" t="s">
        <v>77</v>
      </c>
      <c r="BW38" s="113" t="s">
        <v>78</v>
      </c>
      <c r="BX38" s="113" t="s">
        <v>79</v>
      </c>
      <c r="BY38" s="113" t="s">
        <v>80</v>
      </c>
      <c r="BZ38" s="113" t="s">
        <v>81</v>
      </c>
      <c r="CA38" s="113" t="s">
        <v>82</v>
      </c>
      <c r="CB38" s="113" t="s">
        <v>83</v>
      </c>
    </row>
    <row r="39" spans="2:80" ht="13.5">
      <c r="B39" s="89" t="s">
        <v>44</v>
      </c>
      <c r="C39" s="17">
        <v>13</v>
      </c>
      <c r="D39" s="29"/>
      <c r="E39" s="224"/>
      <c r="F39" s="20">
        <f t="shared" si="2"/>
      </c>
      <c r="G39" s="30">
        <f>IF(COUNT(F39)=0,"",E39*(100-$J$8)%)</f>
      </c>
      <c r="H39" s="61"/>
      <c r="I39" s="33"/>
      <c r="J39" s="22">
        <f>IF(H39=0,"",ROUND(H39/I39,2))</f>
      </c>
      <c r="K39" s="31">
        <f>IF(COUNT(J39)=0,"",IF(J39&gt;=$G39,"○","×"))</f>
      </c>
      <c r="L39" s="32"/>
      <c r="M39" s="33"/>
      <c r="N39" s="22">
        <f>IF(L39=0,"",ROUND(L39/M39,2))</f>
      </c>
      <c r="O39" s="31">
        <f>IF(COUNT(N39)=0,"",IF(N39&gt;=$G39,"○","×"))</f>
      </c>
      <c r="P39" s="34"/>
      <c r="Q39" s="33"/>
      <c r="R39" s="22">
        <f>IF(P39=0,"",ROUND(P39/Q39,2))</f>
      </c>
      <c r="S39" s="31">
        <f>IF(COUNT(R39)=0,"",IF(R39&gt;=$G39,"○","×"))</f>
      </c>
      <c r="T39" s="34"/>
      <c r="U39" s="33"/>
      <c r="V39" s="22">
        <f>IF(T39=0,"",ROUND(T39/U39,2))</f>
      </c>
      <c r="W39" s="31">
        <f>IF(COUNT(V39)=0,"",IF(V39&gt;=$G39,"○","×"))</f>
      </c>
      <c r="X39" s="34"/>
      <c r="Y39" s="33"/>
      <c r="Z39" s="22">
        <f>IF(X39=0,"",ROUND(X39/Y39,2))</f>
      </c>
      <c r="AA39" s="31">
        <f>IF(COUNT(Z39)=0,"",IF(Z39&gt;=$G39,"○","×"))</f>
      </c>
      <c r="AB39" s="34"/>
      <c r="AC39" s="33"/>
      <c r="AD39" s="22">
        <f>IF(AB39=0,"",ROUND(AB39/AC39,2))</f>
      </c>
      <c r="AE39" s="31">
        <f>IF(COUNT(AD39)=0,"",IF(AD39&gt;=$G39,"○","×"))</f>
      </c>
      <c r="AF39" s="34"/>
      <c r="AG39" s="33"/>
      <c r="AH39" s="22">
        <f>IF(AF39=0,"",ROUND(AF39/AG39,2))</f>
      </c>
      <c r="AI39" s="31">
        <f>IF(COUNT(AH39)=0,"",IF(AH39&gt;=$G39,"○","×"))</f>
      </c>
      <c r="AJ39" s="34"/>
      <c r="AK39" s="33"/>
      <c r="AL39" s="22">
        <f>IF(AJ39=0,"",ROUND(AJ39/AK39,2))</f>
      </c>
      <c r="AM39" s="31">
        <f>IF(COUNT(AL39)=0,"",IF(AL39&gt;=$G39,"○","×"))</f>
      </c>
      <c r="AN39" s="34"/>
      <c r="AO39" s="33"/>
      <c r="AP39" s="22">
        <f>IF(AN39=0,"",ROUND(AN39/AO39,2))</f>
      </c>
      <c r="AQ39" s="31">
        <f>IF(COUNT(AP39)=0,"",IF(AP39&gt;=$G39,"○","×"))</f>
      </c>
      <c r="AR39" s="34"/>
      <c r="AS39" s="33"/>
      <c r="AT39" s="22">
        <f>IF(AR39=0,"",ROUND(AR39/AS39,2))</f>
      </c>
      <c r="AU39" s="31">
        <f>IF(COUNT(AT39)=0,"",IF(AT39&gt;=$G39,"○","×"))</f>
      </c>
      <c r="AV39" s="34"/>
      <c r="AW39" s="33"/>
      <c r="AX39" s="22">
        <f>IF(AV39=0,"",ROUND(AV39/AW39,2))</f>
      </c>
      <c r="AY39" s="31">
        <f>IF(COUNT(AX39)=0,"",IF(AX39&gt;=$G39,"○","×"))</f>
      </c>
      <c r="AZ39" s="34"/>
      <c r="BA39" s="33"/>
      <c r="BB39" s="22">
        <f>IF(AZ39=0,"",ROUND(AZ39/BA39,2))</f>
      </c>
      <c r="BC39" s="31">
        <f>IF(COUNT(BB39)=0,"",IF(BB39&gt;=$G39,"○","×"))</f>
      </c>
      <c r="BD39" s="43">
        <f t="shared" si="3"/>
        <v>0</v>
      </c>
      <c r="BE39" s="44">
        <f t="shared" si="4"/>
        <v>0</v>
      </c>
      <c r="BF39" s="215">
        <f>IF(BD39=0,"",ROUND(BD39/BE39,2))</f>
      </c>
      <c r="BG39" s="19">
        <f>IF(COUNT(BF39)=0,"",ROUND(BF39/F39*100,2))</f>
      </c>
      <c r="BH39" s="76">
        <f>IF(COUNT(BF39)=0,"",ROUND((BF39-E39)/E39*100,1))</f>
      </c>
      <c r="BI39" s="178"/>
      <c r="BJ39" s="28"/>
      <c r="BK39" s="90">
        <f>BE39*BJ39</f>
        <v>0</v>
      </c>
      <c r="BL39" s="80"/>
      <c r="BM39" s="21" t="e">
        <f>BK39/BL39%</f>
        <v>#DIV/0!</v>
      </c>
      <c r="BO39" s="190" t="str">
        <f aca="true" t="shared" si="25" ref="BO39:BP42">B39</f>
        <v>貸切、高速乗合　中型（大型・中型にあてはまらないもの）</v>
      </c>
      <c r="BP39" s="113">
        <f t="shared" si="25"/>
        <v>13</v>
      </c>
      <c r="BQ39" s="114">
        <f>J39</f>
      </c>
      <c r="BR39" s="114">
        <f>N39</f>
      </c>
      <c r="BS39" s="114">
        <f>R39</f>
      </c>
      <c r="BT39" s="114">
        <f>V39</f>
      </c>
      <c r="BU39" s="114">
        <f>Z39</f>
      </c>
      <c r="BV39" s="114">
        <f>AD39</f>
      </c>
      <c r="BW39" s="114">
        <f>AH39</f>
      </c>
      <c r="BX39" s="114">
        <f>AL39</f>
      </c>
      <c r="BY39" s="114">
        <f>AP39</f>
      </c>
      <c r="BZ39" s="114">
        <f>AT39</f>
      </c>
      <c r="CA39" s="114">
        <f>AX39</f>
      </c>
      <c r="CB39" s="114">
        <f>BB39</f>
      </c>
    </row>
    <row r="40" spans="2:80" ht="13.5">
      <c r="B40" s="89" t="s">
        <v>44</v>
      </c>
      <c r="C40" s="17">
        <v>14</v>
      </c>
      <c r="D40" s="29"/>
      <c r="E40" s="224"/>
      <c r="F40" s="20">
        <f t="shared" si="2"/>
      </c>
      <c r="G40" s="30">
        <f>IF(COUNT(F40)=0,"",E40*(100-$J$8)%)</f>
      </c>
      <c r="H40" s="32"/>
      <c r="I40" s="33"/>
      <c r="J40" s="22">
        <f>IF(H40=0,"",ROUND(H40/I40,2))</f>
      </c>
      <c r="K40" s="31">
        <f>IF(COUNT(J40)=0,"",IF(J40&gt;=$G40,"○","×"))</f>
      </c>
      <c r="L40" s="32"/>
      <c r="M40" s="33"/>
      <c r="N40" s="22">
        <f>IF(L40=0,"",ROUND(L40/M40,2))</f>
      </c>
      <c r="O40" s="31">
        <f>IF(COUNT(N40)=0,"",IF(N40&gt;=$G40,"○","×"))</f>
      </c>
      <c r="P40" s="34"/>
      <c r="Q40" s="33"/>
      <c r="R40" s="22">
        <f>IF(P40=0,"",ROUND(P40/Q40,2))</f>
      </c>
      <c r="S40" s="31">
        <f>IF(COUNT(R40)=0,"",IF(R40&gt;=$G40,"○","×"))</f>
      </c>
      <c r="T40" s="34"/>
      <c r="U40" s="33"/>
      <c r="V40" s="22">
        <f>IF(T40=0,"",ROUND(T40/U40,2))</f>
      </c>
      <c r="W40" s="31">
        <f>IF(COUNT(V40)=0,"",IF(V40&gt;=$G40,"○","×"))</f>
      </c>
      <c r="X40" s="34"/>
      <c r="Y40" s="33"/>
      <c r="Z40" s="22">
        <f>IF(X40=0,"",ROUND(X40/Y40,2))</f>
      </c>
      <c r="AA40" s="31">
        <f>IF(COUNT(Z40)=0,"",IF(Z40&gt;=$G40,"○","×"))</f>
      </c>
      <c r="AB40" s="34"/>
      <c r="AC40" s="33"/>
      <c r="AD40" s="22">
        <f>IF(AB40=0,"",ROUND(AB40/AC40,2))</f>
      </c>
      <c r="AE40" s="31">
        <f>IF(COUNT(AD40)=0,"",IF(AD40&gt;=$G40,"○","×"))</f>
      </c>
      <c r="AF40" s="34"/>
      <c r="AG40" s="33"/>
      <c r="AH40" s="22">
        <f>IF(AF40=0,"",ROUND(AF40/AG40,2))</f>
      </c>
      <c r="AI40" s="31">
        <f>IF(COUNT(AH40)=0,"",IF(AH40&gt;=$G40,"○","×"))</f>
      </c>
      <c r="AJ40" s="34"/>
      <c r="AK40" s="33"/>
      <c r="AL40" s="22">
        <f>IF(AJ40=0,"",ROUND(AJ40/AK40,2))</f>
      </c>
      <c r="AM40" s="31">
        <f>IF(COUNT(AL40)=0,"",IF(AL40&gt;=$G40,"○","×"))</f>
      </c>
      <c r="AN40" s="34"/>
      <c r="AO40" s="33"/>
      <c r="AP40" s="22">
        <f>IF(AN40=0,"",ROUND(AN40/AO40,2))</f>
      </c>
      <c r="AQ40" s="31">
        <f>IF(COUNT(AP40)=0,"",IF(AP40&gt;=$G40,"○","×"))</f>
      </c>
      <c r="AR40" s="34"/>
      <c r="AS40" s="33"/>
      <c r="AT40" s="22">
        <f>IF(AR40=0,"",ROUND(AR40/AS40,2))</f>
      </c>
      <c r="AU40" s="31">
        <f>IF(COUNT(AT40)=0,"",IF(AT40&gt;=$G40,"○","×"))</f>
      </c>
      <c r="AV40" s="34"/>
      <c r="AW40" s="33"/>
      <c r="AX40" s="22">
        <f>IF(AV40=0,"",ROUND(AV40/AW40,2))</f>
      </c>
      <c r="AY40" s="31">
        <f>IF(COUNT(AX40)=0,"",IF(AX40&gt;=$G40,"○","×"))</f>
      </c>
      <c r="AZ40" s="34"/>
      <c r="BA40" s="33"/>
      <c r="BB40" s="22">
        <f>IF(AZ40=0,"",ROUND(AZ40/BA40,2))</f>
      </c>
      <c r="BC40" s="31">
        <f>IF(COUNT(BB40)=0,"",IF(BB40&gt;=$G40,"○","×"))</f>
      </c>
      <c r="BD40" s="43">
        <f t="shared" si="3"/>
        <v>0</v>
      </c>
      <c r="BE40" s="44">
        <f t="shared" si="4"/>
        <v>0</v>
      </c>
      <c r="BF40" s="215">
        <f>IF(BD40=0,"",ROUND(BD40/BE40,2))</f>
      </c>
      <c r="BG40" s="19">
        <f>IF(COUNT(BF40)=0,"",ROUND(BF40/F40*100,2))</f>
      </c>
      <c r="BH40" s="76">
        <f>IF(COUNT(BF40)=0,"",ROUND((BF40-E40)/E40*100,1))</f>
      </c>
      <c r="BI40" s="178"/>
      <c r="BJ40" s="28"/>
      <c r="BK40" s="90">
        <f>BE40*BJ40</f>
        <v>0</v>
      </c>
      <c r="BL40" s="80"/>
      <c r="BM40" s="21" t="e">
        <f>BK40/BL40%</f>
        <v>#DIV/0!</v>
      </c>
      <c r="BO40" s="190" t="str">
        <f t="shared" si="25"/>
        <v>貸切、高速乗合　中型（大型・中型にあてはまらないもの）</v>
      </c>
      <c r="BP40" s="113">
        <f t="shared" si="25"/>
        <v>14</v>
      </c>
      <c r="BQ40" s="114">
        <f>J40</f>
      </c>
      <c r="BR40" s="114">
        <f>N40</f>
      </c>
      <c r="BS40" s="114">
        <f>R40</f>
      </c>
      <c r="BT40" s="114">
        <f>V40</f>
      </c>
      <c r="BU40" s="114">
        <f>Z40</f>
      </c>
      <c r="BV40" s="114">
        <f>AD40</f>
      </c>
      <c r="BW40" s="114">
        <f>AH40</f>
      </c>
      <c r="BX40" s="114">
        <f>AL40</f>
      </c>
      <c r="BY40" s="114">
        <f>AP40</f>
      </c>
      <c r="BZ40" s="114">
        <f>AT40</f>
      </c>
      <c r="CA40" s="114">
        <f>AX40</f>
      </c>
      <c r="CB40" s="114">
        <f>BB40</f>
      </c>
    </row>
    <row r="41" spans="2:80" ht="13.5">
      <c r="B41" s="89" t="s">
        <v>44</v>
      </c>
      <c r="C41" s="17">
        <v>15</v>
      </c>
      <c r="D41" s="29"/>
      <c r="E41" s="224"/>
      <c r="F41" s="20">
        <f t="shared" si="2"/>
      </c>
      <c r="G41" s="30">
        <f>IF(COUNT(F41)=0,"",E41*(100-$J$8)%)</f>
      </c>
      <c r="H41" s="32"/>
      <c r="I41" s="33"/>
      <c r="J41" s="22">
        <f>IF(H41=0,"",ROUND(H41/I41,2))</f>
      </c>
      <c r="K41" s="31">
        <f>IF(COUNT(J41)=0,"",IF(J41&gt;=$G41,"○","×"))</f>
      </c>
      <c r="L41" s="32"/>
      <c r="M41" s="33"/>
      <c r="N41" s="22">
        <f>IF(L41=0,"",ROUND(L41/M41,2))</f>
      </c>
      <c r="O41" s="31">
        <f>IF(COUNT(N41)=0,"",IF(N41&gt;=$G41,"○","×"))</f>
      </c>
      <c r="P41" s="34"/>
      <c r="Q41" s="33"/>
      <c r="R41" s="22">
        <f>IF(P41=0,"",ROUND(P41/Q41,2))</f>
      </c>
      <c r="S41" s="31">
        <f>IF(COUNT(R41)=0,"",IF(R41&gt;=$G41,"○","×"))</f>
      </c>
      <c r="T41" s="34"/>
      <c r="U41" s="33"/>
      <c r="V41" s="22">
        <f>IF(T41=0,"",ROUND(T41/U41,2))</f>
      </c>
      <c r="W41" s="31">
        <f>IF(COUNT(V41)=0,"",IF(V41&gt;=$G41,"○","×"))</f>
      </c>
      <c r="X41" s="34"/>
      <c r="Y41" s="33"/>
      <c r="Z41" s="22">
        <f>IF(X41=0,"",ROUND(X41/Y41,2))</f>
      </c>
      <c r="AA41" s="31">
        <f>IF(COUNT(Z41)=0,"",IF(Z41&gt;=$G41,"○","×"))</f>
      </c>
      <c r="AB41" s="34"/>
      <c r="AC41" s="33"/>
      <c r="AD41" s="22">
        <f>IF(AB41=0,"",ROUND(AB41/AC41,2))</f>
      </c>
      <c r="AE41" s="31">
        <f>IF(COUNT(AD41)=0,"",IF(AD41&gt;=$G41,"○","×"))</f>
      </c>
      <c r="AF41" s="34"/>
      <c r="AG41" s="33"/>
      <c r="AH41" s="22">
        <f>IF(AF41=0,"",ROUND(AF41/AG41,2))</f>
      </c>
      <c r="AI41" s="31">
        <f>IF(COUNT(AH41)=0,"",IF(AH41&gt;=$G41,"○","×"))</f>
      </c>
      <c r="AJ41" s="34"/>
      <c r="AK41" s="33"/>
      <c r="AL41" s="22">
        <f>IF(AJ41=0,"",ROUND(AJ41/AK41,2))</f>
      </c>
      <c r="AM41" s="31">
        <f>IF(COUNT(AL41)=0,"",IF(AL41&gt;=$G41,"○","×"))</f>
      </c>
      <c r="AN41" s="34"/>
      <c r="AO41" s="33"/>
      <c r="AP41" s="22">
        <f>IF(AN41=0,"",ROUND(AN41/AO41,2))</f>
      </c>
      <c r="AQ41" s="31">
        <f>IF(COUNT(AP41)=0,"",IF(AP41&gt;=$G41,"○","×"))</f>
      </c>
      <c r="AR41" s="34"/>
      <c r="AS41" s="33"/>
      <c r="AT41" s="22">
        <f>IF(AR41=0,"",ROUND(AR41/AS41,2))</f>
      </c>
      <c r="AU41" s="31">
        <f>IF(COUNT(AT41)=0,"",IF(AT41&gt;=$G41,"○","×"))</f>
      </c>
      <c r="AV41" s="34"/>
      <c r="AW41" s="33"/>
      <c r="AX41" s="22">
        <f>IF(AV41=0,"",ROUND(AV41/AW41,2))</f>
      </c>
      <c r="AY41" s="31">
        <f>IF(COUNT(AX41)=0,"",IF(AX41&gt;=$G41,"○","×"))</f>
      </c>
      <c r="AZ41" s="34"/>
      <c r="BA41" s="33"/>
      <c r="BB41" s="22">
        <f>IF(AZ41=0,"",ROUND(AZ41/BA41,2))</f>
      </c>
      <c r="BC41" s="31">
        <f>IF(COUNT(BB41)=0,"",IF(BB41&gt;=$G41,"○","×"))</f>
      </c>
      <c r="BD41" s="43">
        <f t="shared" si="3"/>
        <v>0</v>
      </c>
      <c r="BE41" s="44">
        <f t="shared" si="4"/>
        <v>0</v>
      </c>
      <c r="BF41" s="215">
        <f>IF(BD41=0,"",ROUND(BD41/BE41,2))</f>
      </c>
      <c r="BG41" s="19">
        <f>IF(COUNT(BF41)=0,"",ROUND(BF41/F41*100,2))</f>
      </c>
      <c r="BH41" s="76">
        <f>IF(COUNT(BF41)=0,"",ROUND((BF41-E41)/E41*100,1))</f>
      </c>
      <c r="BI41" s="178"/>
      <c r="BJ41" s="28"/>
      <c r="BK41" s="90">
        <f>BE41*BJ41</f>
        <v>0</v>
      </c>
      <c r="BL41" s="80"/>
      <c r="BM41" s="21" t="e">
        <f>BK41/BL41%</f>
        <v>#DIV/0!</v>
      </c>
      <c r="BO41" s="190" t="str">
        <f t="shared" si="25"/>
        <v>貸切、高速乗合　中型（大型・中型にあてはまらないもの）</v>
      </c>
      <c r="BP41" s="113">
        <f t="shared" si="25"/>
        <v>15</v>
      </c>
      <c r="BQ41" s="114">
        <f>J41</f>
      </c>
      <c r="BR41" s="114">
        <f>N41</f>
      </c>
      <c r="BS41" s="114">
        <f>R41</f>
      </c>
      <c r="BT41" s="114">
        <f>V41</f>
      </c>
      <c r="BU41" s="114">
        <f>Z41</f>
      </c>
      <c r="BV41" s="114">
        <f>AD41</f>
      </c>
      <c r="BW41" s="114">
        <f>AH41</f>
      </c>
      <c r="BX41" s="114">
        <f>AL41</f>
      </c>
      <c r="BY41" s="114">
        <f>AP41</f>
      </c>
      <c r="BZ41" s="114">
        <f>AT41</f>
      </c>
      <c r="CA41" s="114">
        <f>AX41</f>
      </c>
      <c r="CB41" s="114">
        <f>BB41</f>
      </c>
    </row>
    <row r="42" spans="2:80" ht="13.5">
      <c r="B42" s="89" t="s">
        <v>44</v>
      </c>
      <c r="C42" s="255" t="s">
        <v>13</v>
      </c>
      <c r="D42" s="256"/>
      <c r="E42" s="229"/>
      <c r="F42" s="50">
        <f t="shared" si="2"/>
      </c>
      <c r="G42" s="51"/>
      <c r="H42" s="52">
        <f>SUM(H39:H41)</f>
        <v>0</v>
      </c>
      <c r="I42" s="53">
        <v>5</v>
      </c>
      <c r="J42" s="54">
        <f>IF(H42=0,"",ROUND(H42/I42,2))</f>
      </c>
      <c r="K42" s="55"/>
      <c r="L42" s="52">
        <f>SUM(L39:L41)</f>
        <v>0</v>
      </c>
      <c r="M42" s="53">
        <f>SUM(M39:M41)</f>
        <v>0</v>
      </c>
      <c r="N42" s="54">
        <f>IF(L42=0,"",ROUND(L42/M42,2))</f>
      </c>
      <c r="O42" s="55"/>
      <c r="P42" s="56">
        <f>SUM(P39:P41)</f>
        <v>0</v>
      </c>
      <c r="Q42" s="53">
        <f>SUM(Q39:Q41)</f>
        <v>0</v>
      </c>
      <c r="R42" s="54">
        <f>IF(P42=0,"",ROUND(P42/Q42,2))</f>
      </c>
      <c r="S42" s="55"/>
      <c r="T42" s="56">
        <f>SUM(T39:T41)</f>
        <v>0</v>
      </c>
      <c r="U42" s="53">
        <f>SUM(U39:U41)</f>
        <v>0</v>
      </c>
      <c r="V42" s="54">
        <f>IF(T42=0,"",ROUND(T42/U42,2))</f>
      </c>
      <c r="W42" s="55"/>
      <c r="X42" s="56">
        <f>SUM(X39:X41)</f>
        <v>0</v>
      </c>
      <c r="Y42" s="53">
        <f>SUM(Y39:Y41)</f>
        <v>0</v>
      </c>
      <c r="Z42" s="54">
        <f>IF(X42=0,"",ROUND(X42/Y42,2))</f>
      </c>
      <c r="AA42" s="55"/>
      <c r="AB42" s="56">
        <f>SUM(AB39:AB41)</f>
        <v>0</v>
      </c>
      <c r="AC42" s="53">
        <f>SUM(AC39:AC41)</f>
        <v>0</v>
      </c>
      <c r="AD42" s="54">
        <f>IF(AB42=0,"",ROUND(AB42/AC42,2))</f>
      </c>
      <c r="AE42" s="55"/>
      <c r="AF42" s="56">
        <f>SUM(AF39:AF41)</f>
        <v>0</v>
      </c>
      <c r="AG42" s="53">
        <f>SUM(AG39:AG41)</f>
        <v>0</v>
      </c>
      <c r="AH42" s="54">
        <f>IF(AF42=0,"",ROUND(AF42/AG42,2))</f>
      </c>
      <c r="AI42" s="55"/>
      <c r="AJ42" s="56">
        <f>SUM(AJ39:AJ41)</f>
        <v>0</v>
      </c>
      <c r="AK42" s="53">
        <f>SUM(AK39:AK41)</f>
        <v>0</v>
      </c>
      <c r="AL42" s="54">
        <f>IF(AJ42=0,"",ROUND(AJ42/AK42,2))</f>
      </c>
      <c r="AM42" s="55"/>
      <c r="AN42" s="56">
        <f>SUM(AN39:AN41)</f>
        <v>0</v>
      </c>
      <c r="AO42" s="53">
        <f>SUM(AO39:AO41)</f>
        <v>0</v>
      </c>
      <c r="AP42" s="54">
        <f>IF(AN42=0,"",ROUND(AN42/AO42,2))</f>
      </c>
      <c r="AQ42" s="55"/>
      <c r="AR42" s="56">
        <f>SUM(AR39:AR41)</f>
        <v>0</v>
      </c>
      <c r="AS42" s="53">
        <f>SUM(AS39:AS41)</f>
        <v>0</v>
      </c>
      <c r="AT42" s="54">
        <f>IF(AR42=0,"",ROUND(AR42/AS42,2))</f>
      </c>
      <c r="AU42" s="55"/>
      <c r="AV42" s="56">
        <f>SUM(AV39:AV41)</f>
        <v>0</v>
      </c>
      <c r="AW42" s="53">
        <f>SUM(AW39:AW41)</f>
        <v>0</v>
      </c>
      <c r="AX42" s="54">
        <f>IF(AV42=0,"",ROUND(AV42/AW42,2))</f>
      </c>
      <c r="AY42" s="55"/>
      <c r="AZ42" s="56">
        <f>SUM(AZ39:AZ41)</f>
        <v>0</v>
      </c>
      <c r="BA42" s="53">
        <f>SUM(BA39:BA41)</f>
        <v>0</v>
      </c>
      <c r="BB42" s="54">
        <f>IF(AZ42=0,"",ROUND(AZ42/BA42,2))</f>
      </c>
      <c r="BC42" s="55"/>
      <c r="BD42" s="57">
        <f>SUM(BD39:BD41)</f>
        <v>0</v>
      </c>
      <c r="BE42" s="52">
        <f>SUM(BE39:BE41)</f>
        <v>0</v>
      </c>
      <c r="BF42" s="214">
        <f>IF(BD42=0,"",ROUND(BD42/BE42,2))</f>
      </c>
      <c r="BG42" s="58">
        <f>IF(COUNT(BF42)=0,"",ROUND(BF42/F42*100,2))</f>
      </c>
      <c r="BH42" s="75">
        <f>IF(COUNT(BF42)=0,"",ROUND((BF42-E42)/E42*100,1))</f>
      </c>
      <c r="BI42" s="178"/>
      <c r="BJ42" s="59"/>
      <c r="BK42" s="88">
        <f>BE42*BJ42</f>
        <v>0</v>
      </c>
      <c r="BL42" s="79"/>
      <c r="BM42" s="60" t="e">
        <f>BK42/BL42%</f>
        <v>#DIV/0!</v>
      </c>
      <c r="BO42" s="191" t="str">
        <f t="shared" si="25"/>
        <v>貸切、高速乗合　中型（大型・中型にあてはまらないもの）</v>
      </c>
      <c r="BP42" s="171" t="str">
        <f t="shared" si="25"/>
        <v>小計</v>
      </c>
      <c r="BQ42" s="170">
        <f>J42</f>
      </c>
      <c r="BR42" s="170">
        <f>N42</f>
      </c>
      <c r="BS42" s="170">
        <f>R42</f>
      </c>
      <c r="BT42" s="170">
        <f>V42</f>
      </c>
      <c r="BU42" s="170">
        <f>Z42</f>
      </c>
      <c r="BV42" s="170">
        <f>AD42</f>
      </c>
      <c r="BW42" s="170">
        <f>AH42</f>
      </c>
      <c r="BX42" s="170">
        <f>AL42</f>
      </c>
      <c r="BY42" s="170">
        <f>AP42</f>
      </c>
      <c r="BZ42" s="170">
        <f>AT42</f>
      </c>
      <c r="CA42" s="170">
        <f>AX42</f>
      </c>
      <c r="CB42" s="170">
        <f>BB42</f>
      </c>
    </row>
    <row r="43" spans="2:67" ht="13.5">
      <c r="B43" s="118"/>
      <c r="C43" s="112"/>
      <c r="D43" s="116"/>
      <c r="E43" s="225"/>
      <c r="F43" s="50"/>
      <c r="G43" s="51"/>
      <c r="H43" s="52"/>
      <c r="I43" s="53"/>
      <c r="J43" s="54"/>
      <c r="K43" s="55"/>
      <c r="L43" s="52"/>
      <c r="M43" s="53"/>
      <c r="N43" s="54"/>
      <c r="O43" s="55"/>
      <c r="P43" s="56"/>
      <c r="Q43" s="53"/>
      <c r="R43" s="54"/>
      <c r="S43" s="55"/>
      <c r="T43" s="56"/>
      <c r="U43" s="53"/>
      <c r="V43" s="54"/>
      <c r="W43" s="55"/>
      <c r="X43" s="56"/>
      <c r="Y43" s="53"/>
      <c r="Z43" s="54"/>
      <c r="AA43" s="55"/>
      <c r="AB43" s="56"/>
      <c r="AC43" s="53"/>
      <c r="AD43" s="54"/>
      <c r="AE43" s="55"/>
      <c r="AF43" s="56"/>
      <c r="AG43" s="53"/>
      <c r="AH43" s="54"/>
      <c r="AI43" s="55"/>
      <c r="AJ43" s="56"/>
      <c r="AK43" s="53"/>
      <c r="AL43" s="54"/>
      <c r="AM43" s="55"/>
      <c r="AN43" s="56"/>
      <c r="AO43" s="53"/>
      <c r="AP43" s="54"/>
      <c r="AQ43" s="55"/>
      <c r="AR43" s="56"/>
      <c r="AS43" s="53"/>
      <c r="AT43" s="54"/>
      <c r="AU43" s="55"/>
      <c r="AV43" s="56"/>
      <c r="AW43" s="53"/>
      <c r="AX43" s="54"/>
      <c r="AY43" s="55"/>
      <c r="AZ43" s="56"/>
      <c r="BA43" s="53"/>
      <c r="BB43" s="54"/>
      <c r="BC43" s="55"/>
      <c r="BD43" s="57"/>
      <c r="BE43" s="52"/>
      <c r="BF43" s="214"/>
      <c r="BG43" s="58"/>
      <c r="BH43" s="75"/>
      <c r="BI43" s="178"/>
      <c r="BJ43" s="59"/>
      <c r="BK43" s="88"/>
      <c r="BL43" s="79"/>
      <c r="BM43" s="60"/>
      <c r="BO43" s="192"/>
    </row>
    <row r="44" spans="2:80" s="70" customFormat="1" ht="13.5">
      <c r="B44" s="91"/>
      <c r="C44" s="71"/>
      <c r="D44" s="72"/>
      <c r="E44" s="225"/>
      <c r="F44" s="50"/>
      <c r="G44" s="51"/>
      <c r="H44" s="52"/>
      <c r="I44" s="53"/>
      <c r="J44" s="54"/>
      <c r="K44" s="55"/>
      <c r="L44" s="52"/>
      <c r="M44" s="53"/>
      <c r="N44" s="54"/>
      <c r="O44" s="55"/>
      <c r="P44" s="56"/>
      <c r="Q44" s="53"/>
      <c r="R44" s="54"/>
      <c r="S44" s="55"/>
      <c r="T44" s="56"/>
      <c r="U44" s="53"/>
      <c r="V44" s="54"/>
      <c r="W44" s="55"/>
      <c r="X44" s="56"/>
      <c r="Y44" s="53"/>
      <c r="Z44" s="54"/>
      <c r="AA44" s="55"/>
      <c r="AB44" s="56"/>
      <c r="AC44" s="53"/>
      <c r="AD44" s="54"/>
      <c r="AE44" s="55"/>
      <c r="AF44" s="56"/>
      <c r="AG44" s="53"/>
      <c r="AH44" s="54"/>
      <c r="AI44" s="55"/>
      <c r="AJ44" s="56"/>
      <c r="AK44" s="53"/>
      <c r="AL44" s="54"/>
      <c r="AM44" s="55"/>
      <c r="AN44" s="56"/>
      <c r="AO44" s="53"/>
      <c r="AP44" s="54"/>
      <c r="AQ44" s="55"/>
      <c r="AR44" s="56"/>
      <c r="AS44" s="53"/>
      <c r="AT44" s="54"/>
      <c r="AU44" s="55"/>
      <c r="AV44" s="56"/>
      <c r="AW44" s="53"/>
      <c r="AX44" s="54"/>
      <c r="AY44" s="55"/>
      <c r="AZ44" s="56"/>
      <c r="BA44" s="53"/>
      <c r="BB44" s="54"/>
      <c r="BC44" s="55"/>
      <c r="BD44" s="57"/>
      <c r="BE44" s="52"/>
      <c r="BF44" s="214"/>
      <c r="BG44" s="58"/>
      <c r="BH44" s="75"/>
      <c r="BI44" s="178"/>
      <c r="BJ44" s="59"/>
      <c r="BK44" s="88"/>
      <c r="BL44" s="79"/>
      <c r="BM44" s="60"/>
      <c r="BO44" s="193"/>
      <c r="BQ44" s="113" t="s">
        <v>72</v>
      </c>
      <c r="BR44" s="113" t="s">
        <v>73</v>
      </c>
      <c r="BS44" s="113" t="s">
        <v>74</v>
      </c>
      <c r="BT44" s="113" t="s">
        <v>75</v>
      </c>
      <c r="BU44" s="113" t="s">
        <v>76</v>
      </c>
      <c r="BV44" s="113" t="s">
        <v>77</v>
      </c>
      <c r="BW44" s="113" t="s">
        <v>78</v>
      </c>
      <c r="BX44" s="113" t="s">
        <v>79</v>
      </c>
      <c r="BY44" s="113" t="s">
        <v>80</v>
      </c>
      <c r="BZ44" s="113" t="s">
        <v>81</v>
      </c>
      <c r="CA44" s="113" t="s">
        <v>82</v>
      </c>
      <c r="CB44" s="113" t="s">
        <v>83</v>
      </c>
    </row>
    <row r="45" spans="2:80" ht="13.5">
      <c r="B45" s="89" t="s">
        <v>45</v>
      </c>
      <c r="C45" s="17">
        <v>16</v>
      </c>
      <c r="D45" s="29"/>
      <c r="E45" s="224"/>
      <c r="F45" s="20">
        <f t="shared" si="2"/>
      </c>
      <c r="G45" s="30">
        <f>IF(COUNT(F45)=0,"",E45*(100-$J$8)%)</f>
      </c>
      <c r="H45" s="61"/>
      <c r="I45" s="33"/>
      <c r="J45" s="22">
        <f aca="true" t="shared" si="26" ref="J45:J51">IF(H45=0,"",ROUND(H45/I45,2))</f>
      </c>
      <c r="K45" s="31">
        <f>IF(COUNT(J45)=0,"",IF(J45&gt;=$G45,"○","×"))</f>
      </c>
      <c r="L45" s="32"/>
      <c r="M45" s="33"/>
      <c r="N45" s="22">
        <f aca="true" t="shared" si="27" ref="N45:N51">IF(L45=0,"",ROUND(L45/M45,2))</f>
      </c>
      <c r="O45" s="31">
        <f>IF(COUNT(N45)=0,"",IF(N45&gt;=$G45,"○","×"))</f>
      </c>
      <c r="P45" s="34"/>
      <c r="Q45" s="33"/>
      <c r="R45" s="22">
        <f aca="true" t="shared" si="28" ref="R45:R51">IF(P45=0,"",ROUND(P45/Q45,2))</f>
      </c>
      <c r="S45" s="31">
        <f>IF(COUNT(R45)=0,"",IF(R45&gt;=$G45,"○","×"))</f>
      </c>
      <c r="T45" s="34"/>
      <c r="U45" s="33"/>
      <c r="V45" s="22">
        <f aca="true" t="shared" si="29" ref="V45:V51">IF(T45=0,"",ROUND(T45/U45,2))</f>
      </c>
      <c r="W45" s="31">
        <f>IF(COUNT(V45)=0,"",IF(V45&gt;=$G45,"○","×"))</f>
      </c>
      <c r="X45" s="34"/>
      <c r="Y45" s="33"/>
      <c r="Z45" s="22">
        <f aca="true" t="shared" si="30" ref="Z45:Z51">IF(X45=0,"",ROUND(X45/Y45,2))</f>
      </c>
      <c r="AA45" s="31">
        <f>IF(COUNT(Z45)=0,"",IF(Z45&gt;=$G45,"○","×"))</f>
      </c>
      <c r="AB45" s="34"/>
      <c r="AC45" s="33"/>
      <c r="AD45" s="22">
        <f aca="true" t="shared" si="31" ref="AD45:AD51">IF(AB45=0,"",ROUND(AB45/AC45,2))</f>
      </c>
      <c r="AE45" s="31">
        <f>IF(COUNT(AD45)=0,"",IF(AD45&gt;=$G45,"○","×"))</f>
      </c>
      <c r="AF45" s="34"/>
      <c r="AG45" s="33"/>
      <c r="AH45" s="22">
        <f aca="true" t="shared" si="32" ref="AH45:AH51">IF(AF45=0,"",ROUND(AF45/AG45,2))</f>
      </c>
      <c r="AI45" s="31">
        <f>IF(COUNT(AH45)=0,"",IF(AH45&gt;=$G45,"○","×"))</f>
      </c>
      <c r="AJ45" s="34"/>
      <c r="AK45" s="33"/>
      <c r="AL45" s="22">
        <f aca="true" t="shared" si="33" ref="AL45:AL51">IF(AJ45=0,"",ROUND(AJ45/AK45,2))</f>
      </c>
      <c r="AM45" s="31">
        <f>IF(COUNT(AL45)=0,"",IF(AL45&gt;=$G45,"○","×"))</f>
      </c>
      <c r="AN45" s="34"/>
      <c r="AO45" s="33"/>
      <c r="AP45" s="22">
        <f aca="true" t="shared" si="34" ref="AP45:AP51">IF(AN45=0,"",ROUND(AN45/AO45,2))</f>
      </c>
      <c r="AQ45" s="31">
        <f>IF(COUNT(AP45)=0,"",IF(AP45&gt;=$G45,"○","×"))</f>
      </c>
      <c r="AR45" s="34"/>
      <c r="AS45" s="33"/>
      <c r="AT45" s="22">
        <f aca="true" t="shared" si="35" ref="AT45:AT51">IF(AR45=0,"",ROUND(AR45/AS45,2))</f>
      </c>
      <c r="AU45" s="31">
        <f>IF(COUNT(AT45)=0,"",IF(AT45&gt;=$G45,"○","×"))</f>
      </c>
      <c r="AV45" s="34"/>
      <c r="AW45" s="33"/>
      <c r="AX45" s="22">
        <f aca="true" t="shared" si="36" ref="AX45:AX51">IF(AV45=0,"",ROUND(AV45/AW45,2))</f>
      </c>
      <c r="AY45" s="31">
        <f>IF(COUNT(AX45)=0,"",IF(AX45&gt;=$G45,"○","×"))</f>
      </c>
      <c r="AZ45" s="34"/>
      <c r="BA45" s="33"/>
      <c r="BB45" s="22">
        <f aca="true" t="shared" si="37" ref="BB45:BB51">IF(AZ45=0,"",ROUND(AZ45/BA45,2))</f>
      </c>
      <c r="BC45" s="31">
        <f>IF(COUNT(BB45)=0,"",IF(BB45&gt;=$G45,"○","×"))</f>
      </c>
      <c r="BD45" s="43">
        <f t="shared" si="3"/>
        <v>0</v>
      </c>
      <c r="BE45" s="44">
        <f t="shared" si="4"/>
        <v>0</v>
      </c>
      <c r="BF45" s="215">
        <f aca="true" t="shared" si="38" ref="BF45:BF51">IF(BD45=0,"",ROUND(BD45/BE45,2))</f>
      </c>
      <c r="BG45" s="19">
        <f aca="true" t="shared" si="39" ref="BG45:BG51">IF(COUNT(BF45)=0,"",ROUND(BF45/F45*100,2))</f>
      </c>
      <c r="BH45" s="76">
        <f aca="true" t="shared" si="40" ref="BH45:BH51">IF(COUNT(BF45)=0,"",ROUND((BF45-E45)/E45*100,1))</f>
      </c>
      <c r="BI45" s="178"/>
      <c r="BJ45" s="28"/>
      <c r="BK45" s="90">
        <f aca="true" t="shared" si="41" ref="BK45:BK51">BE45*BJ45</f>
        <v>0</v>
      </c>
      <c r="BL45" s="80"/>
      <c r="BM45" s="21" t="e">
        <f aca="true" t="shared" si="42" ref="BM45:BM51">BK45/BL45%</f>
        <v>#DIV/0!</v>
      </c>
      <c r="BO45" s="190" t="str">
        <f aca="true" t="shared" si="43" ref="BO45:BP48">B45</f>
        <v>貸切、高速乗合　小型（全長7m以下でかつ定員29人以下）</v>
      </c>
      <c r="BP45" s="113">
        <f t="shared" si="43"/>
        <v>16</v>
      </c>
      <c r="BQ45" s="114">
        <f>J45</f>
      </c>
      <c r="BR45" s="114">
        <f>N45</f>
      </c>
      <c r="BS45" s="114">
        <f>R45</f>
      </c>
      <c r="BT45" s="114">
        <f>V45</f>
      </c>
      <c r="BU45" s="114">
        <f>Z45</f>
      </c>
      <c r="BV45" s="114">
        <f>AD45</f>
      </c>
      <c r="BW45" s="114">
        <f>AH45</f>
      </c>
      <c r="BX45" s="114">
        <f>AL45</f>
      </c>
      <c r="BY45" s="114">
        <f>AP45</f>
      </c>
      <c r="BZ45" s="114">
        <f>AT45</f>
      </c>
      <c r="CA45" s="114">
        <f>AX45</f>
      </c>
      <c r="CB45" s="114">
        <f>BB45</f>
      </c>
    </row>
    <row r="46" spans="2:80" ht="13.5">
      <c r="B46" s="89" t="s">
        <v>45</v>
      </c>
      <c r="C46" s="17">
        <v>17</v>
      </c>
      <c r="D46" s="29"/>
      <c r="E46" s="224"/>
      <c r="F46" s="20">
        <f t="shared" si="2"/>
      </c>
      <c r="G46" s="30">
        <f>IF(COUNT(F46)=0,"",E46*(100-$J$8)%)</f>
      </c>
      <c r="H46" s="32"/>
      <c r="I46" s="33"/>
      <c r="J46" s="22">
        <f t="shared" si="26"/>
      </c>
      <c r="K46" s="31">
        <f>IF(COUNT(J46)=0,"",IF(J46&gt;=$G46,"○","×"))</f>
      </c>
      <c r="L46" s="32"/>
      <c r="M46" s="33"/>
      <c r="N46" s="22">
        <f t="shared" si="27"/>
      </c>
      <c r="O46" s="31">
        <f>IF(COUNT(N46)=0,"",IF(N46&gt;=$G46,"○","×"))</f>
      </c>
      <c r="P46" s="34"/>
      <c r="Q46" s="33"/>
      <c r="R46" s="22">
        <f t="shared" si="28"/>
      </c>
      <c r="S46" s="31">
        <f>IF(COUNT(R46)=0,"",IF(R46&gt;=$G46,"○","×"))</f>
      </c>
      <c r="T46" s="34"/>
      <c r="U46" s="33"/>
      <c r="V46" s="22">
        <f t="shared" si="29"/>
      </c>
      <c r="W46" s="31">
        <f>IF(COUNT(V46)=0,"",IF(V46&gt;=$G46,"○","×"))</f>
      </c>
      <c r="X46" s="34"/>
      <c r="Y46" s="33"/>
      <c r="Z46" s="22">
        <f t="shared" si="30"/>
      </c>
      <c r="AA46" s="31">
        <f>IF(COUNT(Z46)=0,"",IF(Z46&gt;=$G46,"○","×"))</f>
      </c>
      <c r="AB46" s="34"/>
      <c r="AC46" s="33"/>
      <c r="AD46" s="22">
        <f t="shared" si="31"/>
      </c>
      <c r="AE46" s="31">
        <f>IF(COUNT(AD46)=0,"",IF(AD46&gt;=$G46,"○","×"))</f>
      </c>
      <c r="AF46" s="34"/>
      <c r="AG46" s="33"/>
      <c r="AH46" s="22">
        <f t="shared" si="32"/>
      </c>
      <c r="AI46" s="31">
        <f>IF(COUNT(AH46)=0,"",IF(AH46&gt;=$G46,"○","×"))</f>
      </c>
      <c r="AJ46" s="34"/>
      <c r="AK46" s="33"/>
      <c r="AL46" s="22">
        <f t="shared" si="33"/>
      </c>
      <c r="AM46" s="31">
        <f>IF(COUNT(AL46)=0,"",IF(AL46&gt;=$G46,"○","×"))</f>
      </c>
      <c r="AN46" s="34"/>
      <c r="AO46" s="33"/>
      <c r="AP46" s="22">
        <f t="shared" si="34"/>
      </c>
      <c r="AQ46" s="31">
        <f>IF(COUNT(AP46)=0,"",IF(AP46&gt;=$G46,"○","×"))</f>
      </c>
      <c r="AR46" s="34"/>
      <c r="AS46" s="33"/>
      <c r="AT46" s="22">
        <f t="shared" si="35"/>
      </c>
      <c r="AU46" s="31">
        <f>IF(COUNT(AT46)=0,"",IF(AT46&gt;=$G46,"○","×"))</f>
      </c>
      <c r="AV46" s="34"/>
      <c r="AW46" s="33"/>
      <c r="AX46" s="22">
        <f t="shared" si="36"/>
      </c>
      <c r="AY46" s="31">
        <f>IF(COUNT(AX46)=0,"",IF(AX46&gt;=$G46,"○","×"))</f>
      </c>
      <c r="AZ46" s="34"/>
      <c r="BA46" s="33"/>
      <c r="BB46" s="22">
        <f t="shared" si="37"/>
      </c>
      <c r="BC46" s="31">
        <f>IF(COUNT(BB46)=0,"",IF(BB46&gt;=$G46,"○","×"))</f>
      </c>
      <c r="BD46" s="43">
        <f t="shared" si="3"/>
        <v>0</v>
      </c>
      <c r="BE46" s="44">
        <f t="shared" si="4"/>
        <v>0</v>
      </c>
      <c r="BF46" s="215">
        <f t="shared" si="38"/>
      </c>
      <c r="BG46" s="19">
        <f t="shared" si="39"/>
      </c>
      <c r="BH46" s="76">
        <f t="shared" si="40"/>
      </c>
      <c r="BI46" s="178"/>
      <c r="BJ46" s="28"/>
      <c r="BK46" s="90">
        <f t="shared" si="41"/>
        <v>0</v>
      </c>
      <c r="BL46" s="80"/>
      <c r="BM46" s="21" t="e">
        <f t="shared" si="42"/>
        <v>#DIV/0!</v>
      </c>
      <c r="BO46" s="190" t="str">
        <f t="shared" si="43"/>
        <v>貸切、高速乗合　小型（全長7m以下でかつ定員29人以下）</v>
      </c>
      <c r="BP46" s="113">
        <f t="shared" si="43"/>
        <v>17</v>
      </c>
      <c r="BQ46" s="114">
        <f>J46</f>
      </c>
      <c r="BR46" s="114">
        <f>N46</f>
      </c>
      <c r="BS46" s="114">
        <f>R46</f>
      </c>
      <c r="BT46" s="114">
        <f>V46</f>
      </c>
      <c r="BU46" s="114">
        <f>Z46</f>
      </c>
      <c r="BV46" s="114">
        <f>AD46</f>
      </c>
      <c r="BW46" s="114">
        <f>AH46</f>
      </c>
      <c r="BX46" s="114">
        <f>AL46</f>
      </c>
      <c r="BY46" s="114">
        <f>AP46</f>
      </c>
      <c r="BZ46" s="114">
        <f>AT46</f>
      </c>
      <c r="CA46" s="114">
        <f>AX46</f>
      </c>
      <c r="CB46" s="114">
        <f>BB46</f>
      </c>
    </row>
    <row r="47" spans="2:80" ht="13.5">
      <c r="B47" s="89" t="s">
        <v>45</v>
      </c>
      <c r="C47" s="17">
        <v>18</v>
      </c>
      <c r="D47" s="29"/>
      <c r="E47" s="224"/>
      <c r="F47" s="20">
        <f t="shared" si="2"/>
      </c>
      <c r="G47" s="30">
        <f>IF(COUNT(F47)=0,"",E47*(100-$J$8)%)</f>
      </c>
      <c r="H47" s="32"/>
      <c r="I47" s="33"/>
      <c r="J47" s="22">
        <f t="shared" si="26"/>
      </c>
      <c r="K47" s="31">
        <f>IF(COUNT(J47)=0,"",IF(J47&gt;=$G47,"○","×"))</f>
      </c>
      <c r="L47" s="32"/>
      <c r="M47" s="33"/>
      <c r="N47" s="22">
        <f t="shared" si="27"/>
      </c>
      <c r="O47" s="31">
        <f>IF(COUNT(N47)=0,"",IF(N47&gt;=$G47,"○","×"))</f>
      </c>
      <c r="P47" s="34"/>
      <c r="Q47" s="33"/>
      <c r="R47" s="22">
        <f t="shared" si="28"/>
      </c>
      <c r="S47" s="31">
        <f>IF(COUNT(R47)=0,"",IF(R47&gt;=$G47,"○","×"))</f>
      </c>
      <c r="T47" s="34"/>
      <c r="U47" s="33"/>
      <c r="V47" s="22">
        <f t="shared" si="29"/>
      </c>
      <c r="W47" s="31">
        <f>IF(COUNT(V47)=0,"",IF(V47&gt;=$G47,"○","×"))</f>
      </c>
      <c r="X47" s="34"/>
      <c r="Y47" s="33"/>
      <c r="Z47" s="22">
        <f t="shared" si="30"/>
      </c>
      <c r="AA47" s="31">
        <f>IF(COUNT(Z47)=0,"",IF(Z47&gt;=$G47,"○","×"))</f>
      </c>
      <c r="AB47" s="34"/>
      <c r="AC47" s="33"/>
      <c r="AD47" s="22">
        <f t="shared" si="31"/>
      </c>
      <c r="AE47" s="31">
        <f>IF(COUNT(AD47)=0,"",IF(AD47&gt;=$G47,"○","×"))</f>
      </c>
      <c r="AF47" s="34"/>
      <c r="AG47" s="33"/>
      <c r="AH47" s="22">
        <f t="shared" si="32"/>
      </c>
      <c r="AI47" s="31">
        <f>IF(COUNT(AH47)=0,"",IF(AH47&gt;=$G47,"○","×"))</f>
      </c>
      <c r="AJ47" s="34"/>
      <c r="AK47" s="33"/>
      <c r="AL47" s="22">
        <f t="shared" si="33"/>
      </c>
      <c r="AM47" s="31">
        <f>IF(COUNT(AL47)=0,"",IF(AL47&gt;=$G47,"○","×"))</f>
      </c>
      <c r="AN47" s="34"/>
      <c r="AO47" s="33"/>
      <c r="AP47" s="22">
        <f t="shared" si="34"/>
      </c>
      <c r="AQ47" s="31">
        <f>IF(COUNT(AP47)=0,"",IF(AP47&gt;=$G47,"○","×"))</f>
      </c>
      <c r="AR47" s="34"/>
      <c r="AS47" s="33"/>
      <c r="AT47" s="22">
        <f t="shared" si="35"/>
      </c>
      <c r="AU47" s="31">
        <f>IF(COUNT(AT47)=0,"",IF(AT47&gt;=$G47,"○","×"))</f>
      </c>
      <c r="AV47" s="34"/>
      <c r="AW47" s="33"/>
      <c r="AX47" s="22">
        <f t="shared" si="36"/>
      </c>
      <c r="AY47" s="31">
        <f>IF(COUNT(AX47)=0,"",IF(AX47&gt;=$G47,"○","×"))</f>
      </c>
      <c r="AZ47" s="34"/>
      <c r="BA47" s="33"/>
      <c r="BB47" s="22">
        <f t="shared" si="37"/>
      </c>
      <c r="BC47" s="31">
        <f>IF(COUNT(BB47)=0,"",IF(BB47&gt;=$G47,"○","×"))</f>
      </c>
      <c r="BD47" s="43">
        <f t="shared" si="3"/>
        <v>0</v>
      </c>
      <c r="BE47" s="44">
        <f t="shared" si="4"/>
        <v>0</v>
      </c>
      <c r="BF47" s="215">
        <f t="shared" si="38"/>
      </c>
      <c r="BG47" s="19">
        <f t="shared" si="39"/>
      </c>
      <c r="BH47" s="76">
        <f t="shared" si="40"/>
      </c>
      <c r="BI47" s="178"/>
      <c r="BJ47" s="28"/>
      <c r="BK47" s="90">
        <f t="shared" si="41"/>
        <v>0</v>
      </c>
      <c r="BL47" s="80"/>
      <c r="BM47" s="21" t="e">
        <f t="shared" si="42"/>
        <v>#DIV/0!</v>
      </c>
      <c r="BO47" s="190" t="str">
        <f t="shared" si="43"/>
        <v>貸切、高速乗合　小型（全長7m以下でかつ定員29人以下）</v>
      </c>
      <c r="BP47" s="113">
        <f t="shared" si="43"/>
        <v>18</v>
      </c>
      <c r="BQ47" s="114">
        <f>J47</f>
      </c>
      <c r="BR47" s="114">
        <f>N47</f>
      </c>
      <c r="BS47" s="114">
        <f>R47</f>
      </c>
      <c r="BT47" s="114">
        <f>V47</f>
      </c>
      <c r="BU47" s="114">
        <f>Z47</f>
      </c>
      <c r="BV47" s="114">
        <f>AD47</f>
      </c>
      <c r="BW47" s="114">
        <f>AH47</f>
      </c>
      <c r="BX47" s="114">
        <f>AL47</f>
      </c>
      <c r="BY47" s="114">
        <f>AP47</f>
      </c>
      <c r="BZ47" s="114">
        <f>AT47</f>
      </c>
      <c r="CA47" s="114">
        <f>AX47</f>
      </c>
      <c r="CB47" s="114">
        <f>BB47</f>
      </c>
    </row>
    <row r="48" spans="2:80" ht="13.5">
      <c r="B48" s="89" t="s">
        <v>45</v>
      </c>
      <c r="C48" s="255" t="s">
        <v>13</v>
      </c>
      <c r="D48" s="256"/>
      <c r="E48" s="229"/>
      <c r="F48" s="50">
        <f t="shared" si="2"/>
      </c>
      <c r="G48" s="51"/>
      <c r="H48" s="52">
        <f>SUM(H45:H47)</f>
        <v>0</v>
      </c>
      <c r="I48" s="53">
        <f>SUM(I45:I47)</f>
        <v>0</v>
      </c>
      <c r="J48" s="54">
        <f t="shared" si="26"/>
      </c>
      <c r="K48" s="55"/>
      <c r="L48" s="52">
        <f>SUM(L45:L47)</f>
        <v>0</v>
      </c>
      <c r="M48" s="53">
        <f>SUM(M45:M47)</f>
        <v>0</v>
      </c>
      <c r="N48" s="54">
        <f t="shared" si="27"/>
      </c>
      <c r="O48" s="55"/>
      <c r="P48" s="56">
        <f>SUM(P45:P47)</f>
        <v>0</v>
      </c>
      <c r="Q48" s="53">
        <f>SUM(Q45:Q47)</f>
        <v>0</v>
      </c>
      <c r="R48" s="54">
        <f t="shared" si="28"/>
      </c>
      <c r="S48" s="55"/>
      <c r="T48" s="56">
        <f>SUM(T45:T47)</f>
        <v>0</v>
      </c>
      <c r="U48" s="53">
        <f>SUM(U45:U47)</f>
        <v>0</v>
      </c>
      <c r="V48" s="54">
        <f t="shared" si="29"/>
      </c>
      <c r="W48" s="55"/>
      <c r="X48" s="56">
        <f>SUM(X45:X47)</f>
        <v>0</v>
      </c>
      <c r="Y48" s="53">
        <f>SUM(Y45:Y47)</f>
        <v>0</v>
      </c>
      <c r="Z48" s="54">
        <f t="shared" si="30"/>
      </c>
      <c r="AA48" s="55"/>
      <c r="AB48" s="56">
        <f>SUM(AB45:AB47)</f>
        <v>0</v>
      </c>
      <c r="AC48" s="53">
        <f>SUM(AC45:AC47)</f>
        <v>0</v>
      </c>
      <c r="AD48" s="54">
        <f t="shared" si="31"/>
      </c>
      <c r="AE48" s="55"/>
      <c r="AF48" s="56">
        <f>SUM(AF45:AF47)</f>
        <v>0</v>
      </c>
      <c r="AG48" s="53">
        <f>SUM(AG45:AG47)</f>
        <v>0</v>
      </c>
      <c r="AH48" s="54">
        <f t="shared" si="32"/>
      </c>
      <c r="AI48" s="55"/>
      <c r="AJ48" s="56">
        <f>SUM(AJ45:AJ47)</f>
        <v>0</v>
      </c>
      <c r="AK48" s="53">
        <f>SUM(AK45:AK47)</f>
        <v>0</v>
      </c>
      <c r="AL48" s="54">
        <f t="shared" si="33"/>
      </c>
      <c r="AM48" s="55"/>
      <c r="AN48" s="56">
        <f>SUM(AN45:AN47)</f>
        <v>0</v>
      </c>
      <c r="AO48" s="53">
        <f>SUM(AO45:AO47)</f>
        <v>0</v>
      </c>
      <c r="AP48" s="54">
        <f t="shared" si="34"/>
      </c>
      <c r="AQ48" s="55"/>
      <c r="AR48" s="56">
        <f>SUM(AR45:AR47)</f>
        <v>0</v>
      </c>
      <c r="AS48" s="53">
        <f>SUM(AS45:AS47)</f>
        <v>0</v>
      </c>
      <c r="AT48" s="54">
        <f t="shared" si="35"/>
      </c>
      <c r="AU48" s="55"/>
      <c r="AV48" s="56">
        <f>SUM(AV45:AV47)</f>
        <v>0</v>
      </c>
      <c r="AW48" s="53">
        <f>SUM(AW45:AW47)</f>
        <v>0</v>
      </c>
      <c r="AX48" s="54">
        <f t="shared" si="36"/>
      </c>
      <c r="AY48" s="55"/>
      <c r="AZ48" s="56">
        <f>SUM(AZ45:AZ47)</f>
        <v>0</v>
      </c>
      <c r="BA48" s="53">
        <f>SUM(BA45:BA47)</f>
        <v>0</v>
      </c>
      <c r="BB48" s="54">
        <f t="shared" si="37"/>
      </c>
      <c r="BC48" s="55"/>
      <c r="BD48" s="57">
        <f>SUM(BD45:BD47)</f>
        <v>0</v>
      </c>
      <c r="BE48" s="52">
        <f>SUM(BE45:BE47)</f>
        <v>0</v>
      </c>
      <c r="BF48" s="214">
        <f t="shared" si="38"/>
      </c>
      <c r="BG48" s="58">
        <f t="shared" si="39"/>
      </c>
      <c r="BH48" s="75">
        <f t="shared" si="40"/>
      </c>
      <c r="BI48" s="178"/>
      <c r="BJ48" s="59"/>
      <c r="BK48" s="88">
        <f t="shared" si="41"/>
        <v>0</v>
      </c>
      <c r="BL48" s="79"/>
      <c r="BM48" s="60" t="e">
        <f t="shared" si="42"/>
        <v>#DIV/0!</v>
      </c>
      <c r="BO48" s="191" t="str">
        <f t="shared" si="43"/>
        <v>貸切、高速乗合　小型（全長7m以下でかつ定員29人以下）</v>
      </c>
      <c r="BP48" s="171" t="str">
        <f t="shared" si="43"/>
        <v>小計</v>
      </c>
      <c r="BQ48" s="170">
        <f>J48</f>
      </c>
      <c r="BR48" s="170">
        <f>N48</f>
      </c>
      <c r="BS48" s="170">
        <f>R48</f>
      </c>
      <c r="BT48" s="170">
        <f>V48</f>
      </c>
      <c r="BU48" s="170">
        <f>Z48</f>
      </c>
      <c r="BV48" s="170">
        <f>AD48</f>
      </c>
      <c r="BW48" s="170">
        <f>AH48</f>
      </c>
      <c r="BX48" s="170">
        <f>AL48</f>
      </c>
      <c r="BY48" s="170">
        <f>AP48</f>
      </c>
      <c r="BZ48" s="170">
        <f>AT48</f>
      </c>
      <c r="CA48" s="170">
        <f>AX48</f>
      </c>
      <c r="CB48" s="170">
        <f>BB48</f>
      </c>
    </row>
    <row r="49" spans="2:65" ht="13.5">
      <c r="B49" s="118"/>
      <c r="C49" s="112"/>
      <c r="D49" s="116"/>
      <c r="E49" s="225"/>
      <c r="F49" s="50"/>
      <c r="G49" s="51"/>
      <c r="H49" s="52"/>
      <c r="I49" s="53"/>
      <c r="J49" s="54"/>
      <c r="K49" s="55"/>
      <c r="L49" s="52"/>
      <c r="M49" s="53"/>
      <c r="N49" s="54"/>
      <c r="O49" s="55"/>
      <c r="P49" s="56"/>
      <c r="Q49" s="53"/>
      <c r="R49" s="54"/>
      <c r="S49" s="55"/>
      <c r="T49" s="56"/>
      <c r="U49" s="53"/>
      <c r="V49" s="54"/>
      <c r="W49" s="55"/>
      <c r="X49" s="56"/>
      <c r="Y49" s="53"/>
      <c r="Z49" s="54"/>
      <c r="AA49" s="55"/>
      <c r="AB49" s="56"/>
      <c r="AC49" s="53"/>
      <c r="AD49" s="54"/>
      <c r="AE49" s="55"/>
      <c r="AF49" s="56"/>
      <c r="AG49" s="53"/>
      <c r="AH49" s="54"/>
      <c r="AI49" s="55"/>
      <c r="AJ49" s="56"/>
      <c r="AK49" s="53"/>
      <c r="AL49" s="54"/>
      <c r="AM49" s="55"/>
      <c r="AN49" s="56"/>
      <c r="AO49" s="53"/>
      <c r="AP49" s="54"/>
      <c r="AQ49" s="55"/>
      <c r="AR49" s="56"/>
      <c r="AS49" s="53"/>
      <c r="AT49" s="54"/>
      <c r="AU49" s="55"/>
      <c r="AV49" s="56"/>
      <c r="AW49" s="53"/>
      <c r="AX49" s="54"/>
      <c r="AY49" s="55"/>
      <c r="AZ49" s="56"/>
      <c r="BA49" s="53"/>
      <c r="BB49" s="54"/>
      <c r="BC49" s="55"/>
      <c r="BD49" s="57"/>
      <c r="BE49" s="52"/>
      <c r="BF49" s="214"/>
      <c r="BG49" s="58"/>
      <c r="BH49" s="75"/>
      <c r="BI49" s="178"/>
      <c r="BJ49" s="59"/>
      <c r="BK49" s="88"/>
      <c r="BL49" s="79"/>
      <c r="BM49" s="60"/>
    </row>
    <row r="50" spans="2:80" s="70" customFormat="1" ht="13.5">
      <c r="B50" s="91"/>
      <c r="C50" s="71"/>
      <c r="D50" s="72"/>
      <c r="E50" s="225"/>
      <c r="F50" s="50"/>
      <c r="G50" s="51"/>
      <c r="H50" s="52"/>
      <c r="I50" s="53"/>
      <c r="J50" s="54"/>
      <c r="K50" s="55"/>
      <c r="L50" s="52"/>
      <c r="M50" s="53"/>
      <c r="N50" s="54"/>
      <c r="O50" s="55"/>
      <c r="P50" s="56"/>
      <c r="Q50" s="53"/>
      <c r="R50" s="54"/>
      <c r="S50" s="55"/>
      <c r="T50" s="56"/>
      <c r="U50" s="53"/>
      <c r="V50" s="54"/>
      <c r="W50" s="55"/>
      <c r="X50" s="56"/>
      <c r="Y50" s="53"/>
      <c r="Z50" s="54"/>
      <c r="AA50" s="55"/>
      <c r="AB50" s="56"/>
      <c r="AC50" s="53"/>
      <c r="AD50" s="54"/>
      <c r="AE50" s="55"/>
      <c r="AF50" s="56"/>
      <c r="AG50" s="53"/>
      <c r="AH50" s="54"/>
      <c r="AI50" s="55"/>
      <c r="AJ50" s="56"/>
      <c r="AK50" s="53"/>
      <c r="AL50" s="54"/>
      <c r="AM50" s="55"/>
      <c r="AN50" s="56"/>
      <c r="AO50" s="53"/>
      <c r="AP50" s="54"/>
      <c r="AQ50" s="55"/>
      <c r="AR50" s="56"/>
      <c r="AS50" s="53"/>
      <c r="AT50" s="54"/>
      <c r="AU50" s="55"/>
      <c r="AV50" s="56"/>
      <c r="AW50" s="53"/>
      <c r="AX50" s="54"/>
      <c r="AY50" s="55"/>
      <c r="AZ50" s="56"/>
      <c r="BA50" s="53"/>
      <c r="BB50" s="54"/>
      <c r="BC50" s="55"/>
      <c r="BD50" s="57"/>
      <c r="BE50" s="52"/>
      <c r="BF50" s="214"/>
      <c r="BG50" s="58"/>
      <c r="BH50" s="75"/>
      <c r="BI50" s="178"/>
      <c r="BJ50" s="59"/>
      <c r="BK50" s="88"/>
      <c r="BL50" s="79"/>
      <c r="BM50" s="60"/>
      <c r="BQ50" s="113" t="s">
        <v>72</v>
      </c>
      <c r="BR50" s="113" t="s">
        <v>73</v>
      </c>
      <c r="BS50" s="113" t="s">
        <v>74</v>
      </c>
      <c r="BT50" s="113" t="s">
        <v>75</v>
      </c>
      <c r="BU50" s="113" t="s">
        <v>76</v>
      </c>
      <c r="BV50" s="113" t="s">
        <v>77</v>
      </c>
      <c r="BW50" s="113" t="s">
        <v>78</v>
      </c>
      <c r="BX50" s="113" t="s">
        <v>79</v>
      </c>
      <c r="BY50" s="113" t="s">
        <v>80</v>
      </c>
      <c r="BZ50" s="113" t="s">
        <v>81</v>
      </c>
      <c r="CA50" s="113" t="s">
        <v>82</v>
      </c>
      <c r="CB50" s="113" t="s">
        <v>83</v>
      </c>
    </row>
    <row r="51" spans="2:80" ht="13.5">
      <c r="B51" s="89" t="s">
        <v>49</v>
      </c>
      <c r="C51" s="17">
        <v>19</v>
      </c>
      <c r="D51" s="29"/>
      <c r="E51" s="224"/>
      <c r="F51" s="20">
        <f t="shared" si="2"/>
      </c>
      <c r="G51" s="30">
        <f>IF(COUNT(F51)=0,"",E51*(100-$J$8)%)</f>
      </c>
      <c r="H51" s="61"/>
      <c r="I51" s="33"/>
      <c r="J51" s="22">
        <f t="shared" si="26"/>
      </c>
      <c r="K51" s="31">
        <f>IF(COUNT(J51)=0,"",IF(J51&gt;=$G51,"○","×"))</f>
      </c>
      <c r="L51" s="32"/>
      <c r="M51" s="33"/>
      <c r="N51" s="22">
        <f t="shared" si="27"/>
      </c>
      <c r="O51" s="31">
        <f>IF(COUNT(N51)=0,"",IF(N51&gt;=$G51,"○","×"))</f>
      </c>
      <c r="P51" s="34"/>
      <c r="Q51" s="33"/>
      <c r="R51" s="22">
        <f t="shared" si="28"/>
      </c>
      <c r="S51" s="31">
        <f>IF(COUNT(R51)=0,"",IF(R51&gt;=$G51,"○","×"))</f>
      </c>
      <c r="T51" s="34"/>
      <c r="U51" s="33"/>
      <c r="V51" s="22">
        <f t="shared" si="29"/>
      </c>
      <c r="W51" s="31">
        <f>IF(COUNT(V51)=0,"",IF(V51&gt;=$G51,"○","×"))</f>
      </c>
      <c r="X51" s="34"/>
      <c r="Y51" s="33"/>
      <c r="Z51" s="22">
        <f t="shared" si="30"/>
      </c>
      <c r="AA51" s="31">
        <f>IF(COUNT(Z51)=0,"",IF(Z51&gt;=$G51,"○","×"))</f>
      </c>
      <c r="AB51" s="34"/>
      <c r="AC51" s="33"/>
      <c r="AD51" s="22">
        <f t="shared" si="31"/>
      </c>
      <c r="AE51" s="31">
        <f>IF(COUNT(AD51)=0,"",IF(AD51&gt;=$G51,"○","×"))</f>
      </c>
      <c r="AF51" s="34"/>
      <c r="AG51" s="33"/>
      <c r="AH51" s="22">
        <f t="shared" si="32"/>
      </c>
      <c r="AI51" s="31">
        <f>IF(COUNT(AH51)=0,"",IF(AH51&gt;=$G51,"○","×"))</f>
      </c>
      <c r="AJ51" s="34"/>
      <c r="AK51" s="33"/>
      <c r="AL51" s="22">
        <f t="shared" si="33"/>
      </c>
      <c r="AM51" s="31">
        <f>IF(COUNT(AL51)=0,"",IF(AL51&gt;=$G51,"○","×"))</f>
      </c>
      <c r="AN51" s="34"/>
      <c r="AO51" s="33"/>
      <c r="AP51" s="22">
        <f t="shared" si="34"/>
      </c>
      <c r="AQ51" s="31">
        <f>IF(COUNT(AP51)=0,"",IF(AP51&gt;=$G51,"○","×"))</f>
      </c>
      <c r="AR51" s="34"/>
      <c r="AS51" s="33"/>
      <c r="AT51" s="22">
        <f t="shared" si="35"/>
      </c>
      <c r="AU51" s="31">
        <f>IF(COUNT(AT51)=0,"",IF(AT51&gt;=$G51,"○","×"))</f>
      </c>
      <c r="AV51" s="34"/>
      <c r="AW51" s="33"/>
      <c r="AX51" s="22">
        <f t="shared" si="36"/>
      </c>
      <c r="AY51" s="31">
        <f>IF(COUNT(AX51)=0,"",IF(AX51&gt;=$G51,"○","×"))</f>
      </c>
      <c r="AZ51" s="34"/>
      <c r="BA51" s="33"/>
      <c r="BB51" s="22">
        <f t="shared" si="37"/>
      </c>
      <c r="BC51" s="31">
        <f>IF(COUNT(BB51)=0,"",IF(BB51&gt;=$G51,"○","×"))</f>
      </c>
      <c r="BD51" s="43">
        <f t="shared" si="3"/>
        <v>0</v>
      </c>
      <c r="BE51" s="44">
        <f t="shared" si="4"/>
        <v>0</v>
      </c>
      <c r="BF51" s="215">
        <f t="shared" si="38"/>
      </c>
      <c r="BG51" s="19">
        <f t="shared" si="39"/>
      </c>
      <c r="BH51" s="76">
        <f t="shared" si="40"/>
      </c>
      <c r="BI51" s="178"/>
      <c r="BJ51" s="28"/>
      <c r="BK51" s="90">
        <f t="shared" si="41"/>
        <v>0</v>
      </c>
      <c r="BL51" s="80"/>
      <c r="BM51" s="21" t="e">
        <f t="shared" si="42"/>
        <v>#DIV/0!</v>
      </c>
      <c r="BO51" s="190" t="str">
        <f aca="true" t="shared" si="44" ref="BO51:BP54">B51</f>
        <v>天然ガス自動車（CNG）</v>
      </c>
      <c r="BP51" s="113">
        <f t="shared" si="44"/>
        <v>19</v>
      </c>
      <c r="BQ51" s="114">
        <f>J51</f>
      </c>
      <c r="BR51" s="114">
        <f>N51</f>
      </c>
      <c r="BS51" s="114">
        <f>R51</f>
      </c>
      <c r="BT51" s="114">
        <f>V51</f>
      </c>
      <c r="BU51" s="114">
        <f>Z51</f>
      </c>
      <c r="BV51" s="114">
        <f>AD51</f>
      </c>
      <c r="BW51" s="114">
        <f>AH51</f>
      </c>
      <c r="BX51" s="114">
        <f>AL51</f>
      </c>
      <c r="BY51" s="114">
        <f>AP51</f>
      </c>
      <c r="BZ51" s="114">
        <f>AT51</f>
      </c>
      <c r="CA51" s="114">
        <f>AX51</f>
      </c>
      <c r="CB51" s="114">
        <f>BB51</f>
      </c>
    </row>
    <row r="52" spans="2:80" ht="13.5">
      <c r="B52" s="89" t="s">
        <v>49</v>
      </c>
      <c r="C52" s="17">
        <v>20</v>
      </c>
      <c r="D52" s="29"/>
      <c r="E52" s="224"/>
      <c r="F52" s="20">
        <f t="shared" si="2"/>
      </c>
      <c r="G52" s="30">
        <f>IF(COUNT(F52)=0,"",E52*(100-$J$8)%)</f>
      </c>
      <c r="H52" s="32"/>
      <c r="I52" s="33"/>
      <c r="J52" s="22">
        <f>IF(H52=0,"",ROUND(H52/I52,2))</f>
      </c>
      <c r="K52" s="31">
        <f>IF(COUNT(J52)=0,"",IF(J52&gt;=$G52,"○","×"))</f>
      </c>
      <c r="L52" s="32"/>
      <c r="M52" s="33"/>
      <c r="N52" s="22">
        <f>IF(L52=0,"",ROUND(L52/M52,2))</f>
      </c>
      <c r="O52" s="31">
        <f>IF(COUNT(N52)=0,"",IF(N52&gt;=$G52,"○","×"))</f>
      </c>
      <c r="P52" s="34"/>
      <c r="Q52" s="33"/>
      <c r="R52" s="22">
        <f>IF(P52=0,"",ROUND(P52/Q52,2))</f>
      </c>
      <c r="S52" s="31">
        <f>IF(COUNT(R52)=0,"",IF(R52&gt;=$G52,"○","×"))</f>
      </c>
      <c r="T52" s="34"/>
      <c r="U52" s="33"/>
      <c r="V52" s="22">
        <f>IF(T52=0,"",ROUND(T52/U52,2))</f>
      </c>
      <c r="W52" s="31">
        <f>IF(COUNT(V52)=0,"",IF(V52&gt;=$G52,"○","×"))</f>
      </c>
      <c r="X52" s="34"/>
      <c r="Y52" s="33"/>
      <c r="Z52" s="22">
        <f>IF(X52=0,"",ROUND(X52/Y52,2))</f>
      </c>
      <c r="AA52" s="31">
        <f>IF(COUNT(Z52)=0,"",IF(Z52&gt;=$G52,"○","×"))</f>
      </c>
      <c r="AB52" s="34"/>
      <c r="AC52" s="33"/>
      <c r="AD52" s="22">
        <f>IF(AB52=0,"",ROUND(AB52/AC52,2))</f>
      </c>
      <c r="AE52" s="31">
        <f>IF(COUNT(AD52)=0,"",IF(AD52&gt;=$G52,"○","×"))</f>
      </c>
      <c r="AF52" s="34"/>
      <c r="AG52" s="33"/>
      <c r="AH52" s="22">
        <f>IF(AF52=0,"",ROUND(AF52/AG52,2))</f>
      </c>
      <c r="AI52" s="31">
        <f>IF(COUNT(AH52)=0,"",IF(AH52&gt;=$G52,"○","×"))</f>
      </c>
      <c r="AJ52" s="34"/>
      <c r="AK52" s="33"/>
      <c r="AL52" s="22">
        <f>IF(AJ52=0,"",ROUND(AJ52/AK52,2))</f>
      </c>
      <c r="AM52" s="31">
        <f>IF(COUNT(AL52)=0,"",IF(AL52&gt;=$G52,"○","×"))</f>
      </c>
      <c r="AN52" s="34"/>
      <c r="AO52" s="33"/>
      <c r="AP52" s="22">
        <f>IF(AN52=0,"",ROUND(AN52/AO52,2))</f>
      </c>
      <c r="AQ52" s="31">
        <f>IF(COUNT(AP52)=0,"",IF(AP52&gt;=$G52,"○","×"))</f>
      </c>
      <c r="AR52" s="34"/>
      <c r="AS52" s="33"/>
      <c r="AT52" s="22">
        <f>IF(AR52=0,"",ROUND(AR52/AS52,2))</f>
      </c>
      <c r="AU52" s="31">
        <f>IF(COUNT(AT52)=0,"",IF(AT52&gt;=$G52,"○","×"))</f>
      </c>
      <c r="AV52" s="34"/>
      <c r="AW52" s="33"/>
      <c r="AX52" s="22">
        <f>IF(AV52=0,"",ROUND(AV52/AW52,2))</f>
      </c>
      <c r="AY52" s="31">
        <f>IF(COUNT(AX52)=0,"",IF(AX52&gt;=$G52,"○","×"))</f>
      </c>
      <c r="AZ52" s="34"/>
      <c r="BA52" s="33"/>
      <c r="BB52" s="22">
        <f>IF(AZ52=0,"",ROUND(AZ52/BA52,2))</f>
      </c>
      <c r="BC52" s="31">
        <f>IF(COUNT(BB52)=0,"",IF(BB52&gt;=$G52,"○","×"))</f>
      </c>
      <c r="BD52" s="43">
        <f t="shared" si="3"/>
        <v>0</v>
      </c>
      <c r="BE52" s="44">
        <f t="shared" si="4"/>
        <v>0</v>
      </c>
      <c r="BF52" s="215">
        <f>IF(BD52=0,"",ROUND(BD52/BE52,2))</f>
      </c>
      <c r="BG52" s="19">
        <f>IF(COUNT(BF52)=0,"",ROUND(BF52/F52*100,2))</f>
      </c>
      <c r="BH52" s="76">
        <f>IF(COUNT(BF52)=0,"",ROUND((BF52-E52)/E52*100,1))</f>
      </c>
      <c r="BI52" s="178"/>
      <c r="BJ52" s="28"/>
      <c r="BK52" s="90">
        <f>BE52*BJ52</f>
        <v>0</v>
      </c>
      <c r="BL52" s="80"/>
      <c r="BM52" s="21" t="e">
        <f>BK52/BL52%</f>
        <v>#DIV/0!</v>
      </c>
      <c r="BO52" s="190" t="str">
        <f t="shared" si="44"/>
        <v>天然ガス自動車（CNG）</v>
      </c>
      <c r="BP52" s="113">
        <f t="shared" si="44"/>
        <v>20</v>
      </c>
      <c r="BQ52" s="114">
        <f>J52</f>
      </c>
      <c r="BR52" s="114">
        <f>N52</f>
      </c>
      <c r="BS52" s="114">
        <f>R52</f>
      </c>
      <c r="BT52" s="114">
        <f>V52</f>
      </c>
      <c r="BU52" s="114">
        <f>Z52</f>
      </c>
      <c r="BV52" s="114">
        <f>AD52</f>
      </c>
      <c r="BW52" s="114">
        <f>AH52</f>
      </c>
      <c r="BX52" s="114">
        <f>AL52</f>
      </c>
      <c r="BY52" s="114">
        <f>AP52</f>
      </c>
      <c r="BZ52" s="114">
        <f>AT52</f>
      </c>
      <c r="CA52" s="114">
        <f>AX52</f>
      </c>
      <c r="CB52" s="114">
        <f>BB52</f>
      </c>
    </row>
    <row r="53" spans="2:80" ht="13.5">
      <c r="B53" s="89" t="s">
        <v>49</v>
      </c>
      <c r="C53" s="17">
        <v>21</v>
      </c>
      <c r="D53" s="29"/>
      <c r="E53" s="224"/>
      <c r="F53" s="20">
        <f t="shared" si="2"/>
      </c>
      <c r="G53" s="30">
        <f>IF(COUNT(F53)=0,"",E53*(100-$J$8)%)</f>
      </c>
      <c r="H53" s="32"/>
      <c r="I53" s="33"/>
      <c r="J53" s="22">
        <f>IF(H53=0,"",ROUND(H53/I53,2))</f>
      </c>
      <c r="K53" s="31">
        <f>IF(COUNT(J53)=0,"",IF(J53&gt;=$G53,"○","×"))</f>
      </c>
      <c r="L53" s="32"/>
      <c r="M53" s="33"/>
      <c r="N53" s="22">
        <f>IF(L53=0,"",ROUND(L53/M53,2))</f>
      </c>
      <c r="O53" s="31">
        <f>IF(COUNT(N53)=0,"",IF(N53&gt;=$G53,"○","×"))</f>
      </c>
      <c r="P53" s="34"/>
      <c r="Q53" s="33"/>
      <c r="R53" s="22">
        <f>IF(P53=0,"",ROUND(P53/Q53,2))</f>
      </c>
      <c r="S53" s="31">
        <f>IF(COUNT(R53)=0,"",IF(R53&gt;=$G53,"○","×"))</f>
      </c>
      <c r="T53" s="34"/>
      <c r="U53" s="33"/>
      <c r="V53" s="22">
        <f>IF(T53=0,"",ROUND(T53/U53,2))</f>
      </c>
      <c r="W53" s="31">
        <f>IF(COUNT(V53)=0,"",IF(V53&gt;=$G53,"○","×"))</f>
      </c>
      <c r="X53" s="34"/>
      <c r="Y53" s="33"/>
      <c r="Z53" s="22">
        <f>IF(X53=0,"",ROUND(X53/Y53,2))</f>
      </c>
      <c r="AA53" s="31">
        <f>IF(COUNT(Z53)=0,"",IF(Z53&gt;=$G53,"○","×"))</f>
      </c>
      <c r="AB53" s="34"/>
      <c r="AC53" s="33"/>
      <c r="AD53" s="22">
        <f>IF(AB53=0,"",ROUND(AB53/AC53,2))</f>
      </c>
      <c r="AE53" s="31">
        <f>IF(COUNT(AD53)=0,"",IF(AD53&gt;=$G53,"○","×"))</f>
      </c>
      <c r="AF53" s="34"/>
      <c r="AG53" s="33"/>
      <c r="AH53" s="22">
        <f>IF(AF53=0,"",ROUND(AF53/AG53,2))</f>
      </c>
      <c r="AI53" s="31">
        <f>IF(COUNT(AH53)=0,"",IF(AH53&gt;=$G53,"○","×"))</f>
      </c>
      <c r="AJ53" s="34"/>
      <c r="AK53" s="33"/>
      <c r="AL53" s="22">
        <f>IF(AJ53=0,"",ROUND(AJ53/AK53,2))</f>
      </c>
      <c r="AM53" s="31">
        <f>IF(COUNT(AL53)=0,"",IF(AL53&gt;=$G53,"○","×"))</f>
      </c>
      <c r="AN53" s="34"/>
      <c r="AO53" s="33"/>
      <c r="AP53" s="22">
        <f>IF(AN53=0,"",ROUND(AN53/AO53,2))</f>
      </c>
      <c r="AQ53" s="31">
        <f>IF(COUNT(AP53)=0,"",IF(AP53&gt;=$G53,"○","×"))</f>
      </c>
      <c r="AR53" s="34"/>
      <c r="AS53" s="33"/>
      <c r="AT53" s="22">
        <f>IF(AR53=0,"",ROUND(AR53/AS53,2))</f>
      </c>
      <c r="AU53" s="31">
        <f>IF(COUNT(AT53)=0,"",IF(AT53&gt;=$G53,"○","×"))</f>
      </c>
      <c r="AV53" s="34"/>
      <c r="AW53" s="33"/>
      <c r="AX53" s="22">
        <f>IF(AV53=0,"",ROUND(AV53/AW53,2))</f>
      </c>
      <c r="AY53" s="31">
        <f>IF(COUNT(AX53)=0,"",IF(AX53&gt;=$G53,"○","×"))</f>
      </c>
      <c r="AZ53" s="34"/>
      <c r="BA53" s="33"/>
      <c r="BB53" s="22">
        <f>IF(AZ53=0,"",ROUND(AZ53/BA53,2))</f>
      </c>
      <c r="BC53" s="31">
        <f>IF(COUNT(BB53)=0,"",IF(BB53&gt;=$G53,"○","×"))</f>
      </c>
      <c r="BD53" s="43">
        <f t="shared" si="3"/>
        <v>0</v>
      </c>
      <c r="BE53" s="44">
        <f t="shared" si="4"/>
        <v>0</v>
      </c>
      <c r="BF53" s="215">
        <f>IF(BD53=0,"",ROUND(BD53/BE53,2))</f>
      </c>
      <c r="BG53" s="19">
        <f>IF(COUNT(BF53)=0,"",ROUND(BF53/F53*100,2))</f>
      </c>
      <c r="BH53" s="76">
        <f>IF(COUNT(BF53)=0,"",ROUND((BF53-E53)/E53*100,1))</f>
      </c>
      <c r="BI53" s="178"/>
      <c r="BJ53" s="28"/>
      <c r="BK53" s="90">
        <f>BE53*BJ53</f>
        <v>0</v>
      </c>
      <c r="BL53" s="80"/>
      <c r="BM53" s="21" t="e">
        <f>BK53/BL53%</f>
        <v>#DIV/0!</v>
      </c>
      <c r="BO53" s="190" t="str">
        <f t="shared" si="44"/>
        <v>天然ガス自動車（CNG）</v>
      </c>
      <c r="BP53" s="113">
        <f t="shared" si="44"/>
        <v>21</v>
      </c>
      <c r="BQ53" s="114">
        <f>J53</f>
      </c>
      <c r="BR53" s="114">
        <f>N53</f>
      </c>
      <c r="BS53" s="114">
        <f>R53</f>
      </c>
      <c r="BT53" s="114">
        <f>V53</f>
      </c>
      <c r="BU53" s="114">
        <f>Z53</f>
      </c>
      <c r="BV53" s="114">
        <f>AD53</f>
      </c>
      <c r="BW53" s="114">
        <f>AH53</f>
      </c>
      <c r="BX53" s="114">
        <f>AL53</f>
      </c>
      <c r="BY53" s="114">
        <f>AP53</f>
      </c>
      <c r="BZ53" s="114">
        <f>AT53</f>
      </c>
      <c r="CA53" s="114">
        <f>AX53</f>
      </c>
      <c r="CB53" s="114">
        <f>BB53</f>
      </c>
    </row>
    <row r="54" spans="2:80" ht="13.5">
      <c r="B54" s="89" t="s">
        <v>49</v>
      </c>
      <c r="C54" s="255" t="s">
        <v>13</v>
      </c>
      <c r="D54" s="256"/>
      <c r="E54" s="229"/>
      <c r="F54" s="50">
        <f t="shared" si="2"/>
      </c>
      <c r="G54" s="51"/>
      <c r="H54" s="52">
        <f>SUM(H51:H53)</f>
        <v>0</v>
      </c>
      <c r="I54" s="53">
        <f>SUM(I51:I53)</f>
        <v>0</v>
      </c>
      <c r="J54" s="54">
        <f>IF(H54=0,"",ROUND(H54/I54,2))</f>
      </c>
      <c r="K54" s="55"/>
      <c r="L54" s="52">
        <f>SUM(L51:L53)</f>
        <v>0</v>
      </c>
      <c r="M54" s="53">
        <f>SUM(M51:M53)</f>
        <v>0</v>
      </c>
      <c r="N54" s="54">
        <f>IF(L54=0,"",ROUND(L54/M54,2))</f>
      </c>
      <c r="O54" s="55"/>
      <c r="P54" s="56">
        <f>SUM(P51:P53)</f>
        <v>0</v>
      </c>
      <c r="Q54" s="53">
        <f>SUM(Q51:Q53)</f>
        <v>0</v>
      </c>
      <c r="R54" s="54">
        <f>IF(P54=0,"",ROUND(P54/Q54,2))</f>
      </c>
      <c r="S54" s="55"/>
      <c r="T54" s="56">
        <f>SUM(T51:T53)</f>
        <v>0</v>
      </c>
      <c r="U54" s="53">
        <f>SUM(U51:U53)</f>
        <v>0</v>
      </c>
      <c r="V54" s="54">
        <f>IF(T54=0,"",ROUND(T54/U54,2))</f>
      </c>
      <c r="W54" s="55"/>
      <c r="X54" s="56">
        <f>SUM(X51:X53)</f>
        <v>0</v>
      </c>
      <c r="Y54" s="53">
        <f>SUM(Y51:Y53)</f>
        <v>0</v>
      </c>
      <c r="Z54" s="54">
        <f>IF(X54=0,"",ROUND(X54/Y54,2))</f>
      </c>
      <c r="AA54" s="55"/>
      <c r="AB54" s="56">
        <f>SUM(AB51:AB53)</f>
        <v>0</v>
      </c>
      <c r="AC54" s="53">
        <f>SUM(AC51:AC53)</f>
        <v>0</v>
      </c>
      <c r="AD54" s="54">
        <f>IF(AB54=0,"",ROUND(AB54/AC54,2))</f>
      </c>
      <c r="AE54" s="55"/>
      <c r="AF54" s="56">
        <f>SUM(AF51:AF53)</f>
        <v>0</v>
      </c>
      <c r="AG54" s="53">
        <f>SUM(AG51:AG53)</f>
        <v>0</v>
      </c>
      <c r="AH54" s="54">
        <f>IF(AF54=0,"",ROUND(AF54/AG54,2))</f>
      </c>
      <c r="AI54" s="55"/>
      <c r="AJ54" s="56">
        <f>SUM(AJ51:AJ53)</f>
        <v>0</v>
      </c>
      <c r="AK54" s="53">
        <f>SUM(AK51:AK53)</f>
        <v>0</v>
      </c>
      <c r="AL54" s="54">
        <f>IF(AJ54=0,"",ROUND(AJ54/AK54,2))</f>
      </c>
      <c r="AM54" s="55"/>
      <c r="AN54" s="56">
        <f>SUM(AN51:AN53)</f>
        <v>0</v>
      </c>
      <c r="AO54" s="53">
        <f>SUM(AO51:AO53)</f>
        <v>0</v>
      </c>
      <c r="AP54" s="54">
        <f>IF(AN54=0,"",ROUND(AN54/AO54,2))</f>
      </c>
      <c r="AQ54" s="55"/>
      <c r="AR54" s="56">
        <f>SUM(AR51:AR53)</f>
        <v>0</v>
      </c>
      <c r="AS54" s="53">
        <f>SUM(AS51:AS53)</f>
        <v>0</v>
      </c>
      <c r="AT54" s="54">
        <f>IF(AR54=0,"",ROUND(AR54/AS54,2))</f>
      </c>
      <c r="AU54" s="55"/>
      <c r="AV54" s="56">
        <f>SUM(AV51:AV53)</f>
        <v>0</v>
      </c>
      <c r="AW54" s="53">
        <f>SUM(AW51:AW53)</f>
        <v>0</v>
      </c>
      <c r="AX54" s="54">
        <f>IF(AV54=0,"",ROUND(AV54/AW54,2))</f>
      </c>
      <c r="AY54" s="55"/>
      <c r="AZ54" s="56">
        <f>SUM(AZ51:AZ53)</f>
        <v>0</v>
      </c>
      <c r="BA54" s="53">
        <f>SUM(BA51:BA53)</f>
        <v>0</v>
      </c>
      <c r="BB54" s="54">
        <f>IF(AZ54=0,"",ROUND(AZ54/BA54,2))</f>
      </c>
      <c r="BC54" s="55"/>
      <c r="BD54" s="57">
        <f>SUM(BD51:BD53)</f>
        <v>0</v>
      </c>
      <c r="BE54" s="52">
        <f>SUM(BE51:BE53)</f>
        <v>0</v>
      </c>
      <c r="BF54" s="214">
        <f>IF(BD54=0,"",ROUND(BD54/BE54,2))</f>
      </c>
      <c r="BG54" s="58">
        <f>IF(COUNT(BF54)=0,"",ROUND(BF54/F54*100,2))</f>
      </c>
      <c r="BH54" s="75">
        <f>IF(COUNT(BF54)=0,"",ROUND((BF54-E54)/E54*100,1))</f>
      </c>
      <c r="BI54" s="178"/>
      <c r="BJ54" s="59"/>
      <c r="BK54" s="88">
        <f>BE54*BJ54</f>
        <v>0</v>
      </c>
      <c r="BL54" s="79"/>
      <c r="BM54" s="60" t="e">
        <f>BK54/BL54%</f>
        <v>#DIV/0!</v>
      </c>
      <c r="BO54" s="191" t="str">
        <f t="shared" si="44"/>
        <v>天然ガス自動車（CNG）</v>
      </c>
      <c r="BP54" s="171" t="str">
        <f t="shared" si="44"/>
        <v>小計</v>
      </c>
      <c r="BQ54" s="170">
        <f>J54</f>
      </c>
      <c r="BR54" s="170">
        <f>N54</f>
      </c>
      <c r="BS54" s="170">
        <f>R54</f>
      </c>
      <c r="BT54" s="170">
        <f>V54</f>
      </c>
      <c r="BU54" s="170">
        <f>Z54</f>
      </c>
      <c r="BV54" s="170">
        <f>AD54</f>
      </c>
      <c r="BW54" s="170">
        <f>AH54</f>
      </c>
      <c r="BX54" s="170">
        <f>AL54</f>
      </c>
      <c r="BY54" s="170">
        <f>AP54</f>
      </c>
      <c r="BZ54" s="170">
        <f>AT54</f>
      </c>
      <c r="CA54" s="170">
        <f>AX54</f>
      </c>
      <c r="CB54" s="170">
        <f>BB54</f>
      </c>
    </row>
    <row r="55" spans="2:67" ht="13.5">
      <c r="B55" s="118"/>
      <c r="C55" s="112"/>
      <c r="D55" s="116"/>
      <c r="E55" s="225"/>
      <c r="F55" s="50"/>
      <c r="G55" s="51"/>
      <c r="H55" s="52"/>
      <c r="I55" s="53"/>
      <c r="J55" s="54"/>
      <c r="K55" s="55"/>
      <c r="L55" s="52"/>
      <c r="M55" s="53"/>
      <c r="N55" s="54"/>
      <c r="O55" s="55"/>
      <c r="P55" s="56"/>
      <c r="Q55" s="53"/>
      <c r="R55" s="54"/>
      <c r="S55" s="55"/>
      <c r="T55" s="56"/>
      <c r="U55" s="53"/>
      <c r="V55" s="54"/>
      <c r="W55" s="55"/>
      <c r="X55" s="56"/>
      <c r="Y55" s="53"/>
      <c r="Z55" s="54"/>
      <c r="AA55" s="55"/>
      <c r="AB55" s="56"/>
      <c r="AC55" s="53"/>
      <c r="AD55" s="54"/>
      <c r="AE55" s="55"/>
      <c r="AF55" s="56"/>
      <c r="AG55" s="53"/>
      <c r="AH55" s="54"/>
      <c r="AI55" s="55"/>
      <c r="AJ55" s="56"/>
      <c r="AK55" s="53"/>
      <c r="AL55" s="54"/>
      <c r="AM55" s="55"/>
      <c r="AN55" s="56"/>
      <c r="AO55" s="53"/>
      <c r="AP55" s="54"/>
      <c r="AQ55" s="55"/>
      <c r="AR55" s="56"/>
      <c r="AS55" s="53"/>
      <c r="AT55" s="54"/>
      <c r="AU55" s="55"/>
      <c r="AV55" s="56"/>
      <c r="AW55" s="53"/>
      <c r="AX55" s="54"/>
      <c r="AY55" s="55"/>
      <c r="AZ55" s="56"/>
      <c r="BA55" s="53"/>
      <c r="BB55" s="54"/>
      <c r="BC55" s="55"/>
      <c r="BD55" s="57"/>
      <c r="BE55" s="52"/>
      <c r="BF55" s="214"/>
      <c r="BG55" s="58"/>
      <c r="BH55" s="75"/>
      <c r="BI55" s="178"/>
      <c r="BJ55" s="59"/>
      <c r="BK55" s="88"/>
      <c r="BL55" s="79"/>
      <c r="BM55" s="60"/>
      <c r="BO55" s="192"/>
    </row>
    <row r="56" spans="2:80" s="70" customFormat="1" ht="13.5">
      <c r="B56" s="91"/>
      <c r="C56" s="71"/>
      <c r="D56" s="72"/>
      <c r="E56" s="225"/>
      <c r="F56" s="50"/>
      <c r="G56" s="51"/>
      <c r="H56" s="52"/>
      <c r="I56" s="53"/>
      <c r="J56" s="54"/>
      <c r="K56" s="55"/>
      <c r="L56" s="52"/>
      <c r="M56" s="53"/>
      <c r="N56" s="54"/>
      <c r="O56" s="55"/>
      <c r="P56" s="56"/>
      <c r="Q56" s="53"/>
      <c r="R56" s="54"/>
      <c r="S56" s="55"/>
      <c r="T56" s="56"/>
      <c r="U56" s="53"/>
      <c r="V56" s="54"/>
      <c r="W56" s="55"/>
      <c r="X56" s="56"/>
      <c r="Y56" s="53"/>
      <c r="Z56" s="54"/>
      <c r="AA56" s="55"/>
      <c r="AB56" s="56"/>
      <c r="AC56" s="53"/>
      <c r="AD56" s="54"/>
      <c r="AE56" s="55"/>
      <c r="AF56" s="56"/>
      <c r="AG56" s="53"/>
      <c r="AH56" s="54"/>
      <c r="AI56" s="55"/>
      <c r="AJ56" s="56"/>
      <c r="AK56" s="53"/>
      <c r="AL56" s="54"/>
      <c r="AM56" s="55"/>
      <c r="AN56" s="56"/>
      <c r="AO56" s="53"/>
      <c r="AP56" s="54"/>
      <c r="AQ56" s="55"/>
      <c r="AR56" s="56"/>
      <c r="AS56" s="53"/>
      <c r="AT56" s="54"/>
      <c r="AU56" s="55"/>
      <c r="AV56" s="56"/>
      <c r="AW56" s="53"/>
      <c r="AX56" s="54"/>
      <c r="AY56" s="55"/>
      <c r="AZ56" s="56"/>
      <c r="BA56" s="53"/>
      <c r="BB56" s="54"/>
      <c r="BC56" s="55"/>
      <c r="BD56" s="57"/>
      <c r="BE56" s="52"/>
      <c r="BF56" s="214"/>
      <c r="BG56" s="58"/>
      <c r="BH56" s="75"/>
      <c r="BI56" s="178"/>
      <c r="BJ56" s="59"/>
      <c r="BK56" s="88"/>
      <c r="BL56" s="79"/>
      <c r="BM56" s="60"/>
      <c r="BO56" s="193"/>
      <c r="BQ56" s="113" t="s">
        <v>72</v>
      </c>
      <c r="BR56" s="113" t="s">
        <v>73</v>
      </c>
      <c r="BS56" s="113" t="s">
        <v>74</v>
      </c>
      <c r="BT56" s="113" t="s">
        <v>75</v>
      </c>
      <c r="BU56" s="113" t="s">
        <v>76</v>
      </c>
      <c r="BV56" s="113" t="s">
        <v>77</v>
      </c>
      <c r="BW56" s="113" t="s">
        <v>78</v>
      </c>
      <c r="BX56" s="113" t="s">
        <v>79</v>
      </c>
      <c r="BY56" s="113" t="s">
        <v>80</v>
      </c>
      <c r="BZ56" s="113" t="s">
        <v>81</v>
      </c>
      <c r="CA56" s="113" t="s">
        <v>82</v>
      </c>
      <c r="CB56" s="113" t="s">
        <v>83</v>
      </c>
    </row>
    <row r="57" spans="2:80" ht="13.5">
      <c r="B57" s="89" t="s">
        <v>50</v>
      </c>
      <c r="C57" s="17">
        <v>22</v>
      </c>
      <c r="D57" s="29"/>
      <c r="E57" s="224"/>
      <c r="F57" s="20">
        <f t="shared" si="2"/>
      </c>
      <c r="G57" s="30">
        <f>IF(COUNT(F57)=0,"",E57*(100-$J$8)%)</f>
      </c>
      <c r="H57" s="61"/>
      <c r="I57" s="33"/>
      <c r="J57" s="22">
        <f>IF(H57=0,"",ROUND(H57/I57,2))</f>
      </c>
      <c r="K57" s="31">
        <f>IF(COUNT(J57)=0,"",IF(J57&gt;=$G57,"○","×"))</f>
      </c>
      <c r="L57" s="32"/>
      <c r="M57" s="33"/>
      <c r="N57" s="22">
        <f>IF(L57=0,"",ROUND(L57/M57,2))</f>
      </c>
      <c r="O57" s="31">
        <f>IF(COUNT(N57)=0,"",IF(N57&gt;=$G57,"○","×"))</f>
      </c>
      <c r="P57" s="34"/>
      <c r="Q57" s="33"/>
      <c r="R57" s="22">
        <f>IF(P57=0,"",ROUND(P57/Q57,2))</f>
      </c>
      <c r="S57" s="31">
        <f>IF(COUNT(R57)=0,"",IF(R57&gt;=$G57,"○","×"))</f>
      </c>
      <c r="T57" s="34"/>
      <c r="U57" s="33"/>
      <c r="V57" s="22">
        <f>IF(T57=0,"",ROUND(T57/U57,2))</f>
      </c>
      <c r="W57" s="31">
        <f>IF(COUNT(V57)=0,"",IF(V57&gt;=$G57,"○","×"))</f>
      </c>
      <c r="X57" s="34"/>
      <c r="Y57" s="33"/>
      <c r="Z57" s="22">
        <f>IF(X57=0,"",ROUND(X57/Y57,2))</f>
      </c>
      <c r="AA57" s="31">
        <f>IF(COUNT(Z57)=0,"",IF(Z57&gt;=$G57,"○","×"))</f>
      </c>
      <c r="AB57" s="34"/>
      <c r="AC57" s="33"/>
      <c r="AD57" s="22">
        <f>IF(AB57=0,"",ROUND(AB57/AC57,2))</f>
      </c>
      <c r="AE57" s="31">
        <f>IF(COUNT(AD57)=0,"",IF(AD57&gt;=$G57,"○","×"))</f>
      </c>
      <c r="AF57" s="34"/>
      <c r="AG57" s="33"/>
      <c r="AH57" s="22">
        <f>IF(AF57=0,"",ROUND(AF57/AG57,2))</f>
      </c>
      <c r="AI57" s="31">
        <f>IF(COUNT(AH57)=0,"",IF(AH57&gt;=$G57,"○","×"))</f>
      </c>
      <c r="AJ57" s="34"/>
      <c r="AK57" s="33"/>
      <c r="AL57" s="22">
        <f>IF(AJ57=0,"",ROUND(AJ57/AK57,2))</f>
      </c>
      <c r="AM57" s="31">
        <f>IF(COUNT(AL57)=0,"",IF(AL57&gt;=$G57,"○","×"))</f>
      </c>
      <c r="AN57" s="34"/>
      <c r="AO57" s="33"/>
      <c r="AP57" s="22">
        <f>IF(AN57=0,"",ROUND(AN57/AO57,2))</f>
      </c>
      <c r="AQ57" s="31">
        <f>IF(COUNT(AP57)=0,"",IF(AP57&gt;=$G57,"○","×"))</f>
      </c>
      <c r="AR57" s="34"/>
      <c r="AS57" s="33"/>
      <c r="AT57" s="22">
        <f>IF(AR57=0,"",ROUND(AR57/AS57,2))</f>
      </c>
      <c r="AU57" s="31">
        <f>IF(COUNT(AT57)=0,"",IF(AT57&gt;=$G57,"○","×"))</f>
      </c>
      <c r="AV57" s="34"/>
      <c r="AW57" s="33"/>
      <c r="AX57" s="22">
        <f>IF(AV57=0,"",ROUND(AV57/AW57,2))</f>
      </c>
      <c r="AY57" s="31">
        <f>IF(COUNT(AX57)=0,"",IF(AX57&gt;=$G57,"○","×"))</f>
      </c>
      <c r="AZ57" s="34"/>
      <c r="BA57" s="33"/>
      <c r="BB57" s="22">
        <f>IF(AZ57=0,"",ROUND(AZ57/BA57,2))</f>
      </c>
      <c r="BC57" s="31">
        <f>IF(COUNT(BB57)=0,"",IF(BB57&gt;=$G57,"○","×"))</f>
      </c>
      <c r="BD57" s="43">
        <f t="shared" si="3"/>
        <v>0</v>
      </c>
      <c r="BE57" s="44">
        <f t="shared" si="4"/>
        <v>0</v>
      </c>
      <c r="BF57" s="215">
        <f>IF(BD57=0,"",ROUND(BD57/BE57,2))</f>
      </c>
      <c r="BG57" s="19">
        <f>IF(COUNT(BF57)=0,"",ROUND(BF57/F57*100,2))</f>
      </c>
      <c r="BH57" s="76">
        <f>IF(COUNT(BF57)=0,"",ROUND((BF57-E57)/E57*100,1))</f>
      </c>
      <c r="BI57" s="178"/>
      <c r="BJ57" s="28"/>
      <c r="BK57" s="90">
        <f>BE57*BJ57</f>
        <v>0</v>
      </c>
      <c r="BL57" s="80"/>
      <c r="BM57" s="21" t="e">
        <f>BK57/BL57%</f>
        <v>#DIV/0!</v>
      </c>
      <c r="BO57" s="190" t="str">
        <f aca="true" t="shared" si="45" ref="BO57:BP60">B57</f>
        <v>ハイブリッド自動車（軽油）</v>
      </c>
      <c r="BP57" s="113">
        <f t="shared" si="45"/>
        <v>22</v>
      </c>
      <c r="BQ57" s="114">
        <f>J57</f>
      </c>
      <c r="BR57" s="114">
        <f>N57</f>
      </c>
      <c r="BS57" s="114">
        <f>R57</f>
      </c>
      <c r="BT57" s="114">
        <f>V57</f>
      </c>
      <c r="BU57" s="114">
        <f>Z57</f>
      </c>
      <c r="BV57" s="114">
        <f>AD57</f>
      </c>
      <c r="BW57" s="114">
        <f>AH57</f>
      </c>
      <c r="BX57" s="114">
        <f>AL57</f>
      </c>
      <c r="BY57" s="114">
        <f>AP57</f>
      </c>
      <c r="BZ57" s="114">
        <f>AT57</f>
      </c>
      <c r="CA57" s="114">
        <f>AX57</f>
      </c>
      <c r="CB57" s="114">
        <f>BB57</f>
      </c>
    </row>
    <row r="58" spans="2:80" ht="13.5">
      <c r="B58" s="89" t="s">
        <v>50</v>
      </c>
      <c r="C58" s="17">
        <v>23</v>
      </c>
      <c r="D58" s="29"/>
      <c r="E58" s="224"/>
      <c r="F58" s="20">
        <f t="shared" si="2"/>
      </c>
      <c r="G58" s="30">
        <f>IF(COUNT(F58)=0,"",E58*(100-$J$8)%)</f>
      </c>
      <c r="H58" s="32"/>
      <c r="I58" s="33"/>
      <c r="J58" s="22">
        <f>IF(H58=0,"",ROUND(H58/I58,2))</f>
      </c>
      <c r="K58" s="31">
        <f>IF(COUNT(J58)=0,"",IF(J58&gt;=$G58,"○","×"))</f>
      </c>
      <c r="L58" s="32"/>
      <c r="M58" s="33"/>
      <c r="N58" s="22">
        <f>IF(L58=0,"",ROUND(L58/M58,2))</f>
      </c>
      <c r="O58" s="31">
        <f>IF(COUNT(N58)=0,"",IF(N58&gt;=$G58,"○","×"))</f>
      </c>
      <c r="P58" s="34"/>
      <c r="Q58" s="33"/>
      <c r="R58" s="22">
        <f>IF(P58=0,"",ROUND(P58/Q58,2))</f>
      </c>
      <c r="S58" s="31">
        <f>IF(COUNT(R58)=0,"",IF(R58&gt;=$G58,"○","×"))</f>
      </c>
      <c r="T58" s="34"/>
      <c r="U58" s="33"/>
      <c r="V58" s="22">
        <f>IF(T58=0,"",ROUND(T58/U58,2))</f>
      </c>
      <c r="W58" s="31">
        <f>IF(COUNT(V58)=0,"",IF(V58&gt;=$G58,"○","×"))</f>
      </c>
      <c r="X58" s="34"/>
      <c r="Y58" s="33"/>
      <c r="Z58" s="22">
        <f>IF(X58=0,"",ROUND(X58/Y58,2))</f>
      </c>
      <c r="AA58" s="31">
        <f>IF(COUNT(Z58)=0,"",IF(Z58&gt;=$G58,"○","×"))</f>
      </c>
      <c r="AB58" s="34"/>
      <c r="AC58" s="33"/>
      <c r="AD58" s="22">
        <f>IF(AB58=0,"",ROUND(AB58/AC58,2))</f>
      </c>
      <c r="AE58" s="31">
        <f>IF(COUNT(AD58)=0,"",IF(AD58&gt;=$G58,"○","×"))</f>
      </c>
      <c r="AF58" s="34"/>
      <c r="AG58" s="33"/>
      <c r="AH58" s="22">
        <f>IF(AF58=0,"",ROUND(AF58/AG58,2))</f>
      </c>
      <c r="AI58" s="31">
        <f>IF(COUNT(AH58)=0,"",IF(AH58&gt;=$G58,"○","×"))</f>
      </c>
      <c r="AJ58" s="34"/>
      <c r="AK58" s="33"/>
      <c r="AL58" s="22">
        <f>IF(AJ58=0,"",ROUND(AJ58/AK58,2))</f>
      </c>
      <c r="AM58" s="31">
        <f>IF(COUNT(AL58)=0,"",IF(AL58&gt;=$G58,"○","×"))</f>
      </c>
      <c r="AN58" s="34"/>
      <c r="AO58" s="33"/>
      <c r="AP58" s="22">
        <f>IF(AN58=0,"",ROUND(AN58/AO58,2))</f>
      </c>
      <c r="AQ58" s="31">
        <f>IF(COUNT(AP58)=0,"",IF(AP58&gt;=$G58,"○","×"))</f>
      </c>
      <c r="AR58" s="34"/>
      <c r="AS58" s="33"/>
      <c r="AT58" s="22">
        <f>IF(AR58=0,"",ROUND(AR58/AS58,2))</f>
      </c>
      <c r="AU58" s="31">
        <f>IF(COUNT(AT58)=0,"",IF(AT58&gt;=$G58,"○","×"))</f>
      </c>
      <c r="AV58" s="34"/>
      <c r="AW58" s="33"/>
      <c r="AX58" s="22">
        <f>IF(AV58=0,"",ROUND(AV58/AW58,2))</f>
      </c>
      <c r="AY58" s="31">
        <f>IF(COUNT(AX58)=0,"",IF(AX58&gt;=$G58,"○","×"))</f>
      </c>
      <c r="AZ58" s="34"/>
      <c r="BA58" s="33"/>
      <c r="BB58" s="22">
        <f>IF(AZ58=0,"",ROUND(AZ58/BA58,2))</f>
      </c>
      <c r="BC58" s="31">
        <f>IF(COUNT(BB58)=0,"",IF(BB58&gt;=$G58,"○","×"))</f>
      </c>
      <c r="BD58" s="43">
        <f t="shared" si="3"/>
        <v>0</v>
      </c>
      <c r="BE58" s="44">
        <f t="shared" si="4"/>
        <v>0</v>
      </c>
      <c r="BF58" s="215">
        <f>IF(BD58=0,"",ROUND(BD58/BE58,2))</f>
      </c>
      <c r="BG58" s="19">
        <f>IF(COUNT(BF58)=0,"",ROUND(BF58/F58*100,2))</f>
      </c>
      <c r="BH58" s="76">
        <f>IF(COUNT(BF58)=0,"",ROUND((BF58-E58)/E58*100,1))</f>
      </c>
      <c r="BI58" s="178"/>
      <c r="BJ58" s="28"/>
      <c r="BK58" s="90">
        <f>BE58*BJ58</f>
        <v>0</v>
      </c>
      <c r="BL58" s="80"/>
      <c r="BM58" s="21" t="e">
        <f>BK58/BL58%</f>
        <v>#DIV/0!</v>
      </c>
      <c r="BO58" s="190" t="str">
        <f t="shared" si="45"/>
        <v>ハイブリッド自動車（軽油）</v>
      </c>
      <c r="BP58" s="113">
        <f t="shared" si="45"/>
        <v>23</v>
      </c>
      <c r="BQ58" s="114">
        <f>J58</f>
      </c>
      <c r="BR58" s="114">
        <f>N58</f>
      </c>
      <c r="BS58" s="114">
        <f>R58</f>
      </c>
      <c r="BT58" s="114">
        <f>V58</f>
      </c>
      <c r="BU58" s="114">
        <f>Z58</f>
      </c>
      <c r="BV58" s="114">
        <f>AD58</f>
      </c>
      <c r="BW58" s="114">
        <f>AH58</f>
      </c>
      <c r="BX58" s="114">
        <f>AL58</f>
      </c>
      <c r="BY58" s="114">
        <f>AP58</f>
      </c>
      <c r="BZ58" s="114">
        <f>AT58</f>
      </c>
      <c r="CA58" s="114">
        <f>AX58</f>
      </c>
      <c r="CB58" s="114">
        <f>BB58</f>
      </c>
    </row>
    <row r="59" spans="2:80" ht="13.5">
      <c r="B59" s="89" t="s">
        <v>50</v>
      </c>
      <c r="C59" s="17">
        <v>24</v>
      </c>
      <c r="D59" s="29"/>
      <c r="E59" s="224"/>
      <c r="F59" s="20">
        <f t="shared" si="2"/>
      </c>
      <c r="G59" s="30">
        <f>IF(COUNT(F59)=0,"",E59*(100-$J$8)%)</f>
      </c>
      <c r="H59" s="32"/>
      <c r="I59" s="33"/>
      <c r="J59" s="22">
        <f>IF(H59=0,"",ROUND(H59/I59,2))</f>
      </c>
      <c r="K59" s="31">
        <f>IF(COUNT(J59)=0,"",IF(J59&gt;=$G59,"○","×"))</f>
      </c>
      <c r="L59" s="32"/>
      <c r="M59" s="33"/>
      <c r="N59" s="22">
        <f>IF(L59=0,"",ROUND(L59/M59,2))</f>
      </c>
      <c r="O59" s="31">
        <f>IF(COUNT(N59)=0,"",IF(N59&gt;=$G59,"○","×"))</f>
      </c>
      <c r="P59" s="34"/>
      <c r="Q59" s="33"/>
      <c r="R59" s="22">
        <f>IF(P59=0,"",ROUND(P59/Q59,2))</f>
      </c>
      <c r="S59" s="31">
        <f>IF(COUNT(R59)=0,"",IF(R59&gt;=$G59,"○","×"))</f>
      </c>
      <c r="T59" s="34"/>
      <c r="U59" s="33"/>
      <c r="V59" s="22">
        <f>IF(T59=0,"",ROUND(T59/U59,2))</f>
      </c>
      <c r="W59" s="31">
        <f>IF(COUNT(V59)=0,"",IF(V59&gt;=$G59,"○","×"))</f>
      </c>
      <c r="X59" s="34"/>
      <c r="Y59" s="33"/>
      <c r="Z59" s="22">
        <f>IF(X59=0,"",ROUND(X59/Y59,2))</f>
      </c>
      <c r="AA59" s="31">
        <f>IF(COUNT(Z59)=0,"",IF(Z59&gt;=$G59,"○","×"))</f>
      </c>
      <c r="AB59" s="34"/>
      <c r="AC59" s="33"/>
      <c r="AD59" s="22">
        <f>IF(AB59=0,"",ROUND(AB59/AC59,2))</f>
      </c>
      <c r="AE59" s="31">
        <f>IF(COUNT(AD59)=0,"",IF(AD59&gt;=$G59,"○","×"))</f>
      </c>
      <c r="AF59" s="34"/>
      <c r="AG59" s="33"/>
      <c r="AH59" s="22">
        <f>IF(AF59=0,"",ROUND(AF59/AG59,2))</f>
      </c>
      <c r="AI59" s="31">
        <f>IF(COUNT(AH59)=0,"",IF(AH59&gt;=$G59,"○","×"))</f>
      </c>
      <c r="AJ59" s="34"/>
      <c r="AK59" s="33"/>
      <c r="AL59" s="22">
        <f>IF(AJ59=0,"",ROUND(AJ59/AK59,2))</f>
      </c>
      <c r="AM59" s="31">
        <f>IF(COUNT(AL59)=0,"",IF(AL59&gt;=$G59,"○","×"))</f>
      </c>
      <c r="AN59" s="34"/>
      <c r="AO59" s="33"/>
      <c r="AP59" s="22">
        <f>IF(AN59=0,"",ROUND(AN59/AO59,2))</f>
      </c>
      <c r="AQ59" s="31">
        <f>IF(COUNT(AP59)=0,"",IF(AP59&gt;=$G59,"○","×"))</f>
      </c>
      <c r="AR59" s="34"/>
      <c r="AS59" s="33"/>
      <c r="AT59" s="22">
        <f>IF(AR59=0,"",ROUND(AR59/AS59,2))</f>
      </c>
      <c r="AU59" s="31">
        <f>IF(COUNT(AT59)=0,"",IF(AT59&gt;=$G59,"○","×"))</f>
      </c>
      <c r="AV59" s="34"/>
      <c r="AW59" s="33"/>
      <c r="AX59" s="22">
        <f>IF(AV59=0,"",ROUND(AV59/AW59,2))</f>
      </c>
      <c r="AY59" s="31">
        <f>IF(COUNT(AX59)=0,"",IF(AX59&gt;=$G59,"○","×"))</f>
      </c>
      <c r="AZ59" s="34"/>
      <c r="BA59" s="33"/>
      <c r="BB59" s="22">
        <f>IF(AZ59=0,"",ROUND(AZ59/BA59,2))</f>
      </c>
      <c r="BC59" s="31">
        <f>IF(COUNT(BB59)=0,"",IF(BB59&gt;=$G59,"○","×"))</f>
      </c>
      <c r="BD59" s="43">
        <f t="shared" si="3"/>
        <v>0</v>
      </c>
      <c r="BE59" s="44">
        <f t="shared" si="4"/>
        <v>0</v>
      </c>
      <c r="BF59" s="215">
        <f>IF(BD59=0,"",ROUND(BD59/BE59,2))</f>
      </c>
      <c r="BG59" s="19">
        <f>IF(COUNT(BF59)=0,"",ROUND(BF59/F59*100,2))</f>
      </c>
      <c r="BH59" s="76">
        <f>IF(COUNT(BF59)=0,"",ROUND((BF59-E59)/E59*100,1))</f>
      </c>
      <c r="BI59" s="178"/>
      <c r="BJ59" s="28"/>
      <c r="BK59" s="90">
        <f>BE59*BJ59</f>
        <v>0</v>
      </c>
      <c r="BL59" s="80"/>
      <c r="BM59" s="21" t="e">
        <f>BK59/BL59%</f>
        <v>#DIV/0!</v>
      </c>
      <c r="BO59" s="190" t="str">
        <f t="shared" si="45"/>
        <v>ハイブリッド自動車（軽油）</v>
      </c>
      <c r="BP59" s="113">
        <f t="shared" si="45"/>
        <v>24</v>
      </c>
      <c r="BQ59" s="114">
        <f>J59</f>
      </c>
      <c r="BR59" s="114">
        <f>N59</f>
      </c>
      <c r="BS59" s="114">
        <f>R59</f>
      </c>
      <c r="BT59" s="114">
        <f>V59</f>
      </c>
      <c r="BU59" s="114">
        <f>Z59</f>
      </c>
      <c r="BV59" s="114">
        <f>AD59</f>
      </c>
      <c r="BW59" s="114">
        <f>AH59</f>
      </c>
      <c r="BX59" s="114">
        <f>AL59</f>
      </c>
      <c r="BY59" s="114">
        <f>AP59</f>
      </c>
      <c r="BZ59" s="114">
        <f>AT59</f>
      </c>
      <c r="CA59" s="114">
        <f>AX59</f>
      </c>
      <c r="CB59" s="114">
        <f>BB59</f>
      </c>
    </row>
    <row r="60" spans="2:80" ht="13.5">
      <c r="B60" s="89" t="s">
        <v>50</v>
      </c>
      <c r="C60" s="255" t="s">
        <v>13</v>
      </c>
      <c r="D60" s="256"/>
      <c r="E60" s="229"/>
      <c r="F60" s="50">
        <f t="shared" si="2"/>
      </c>
      <c r="G60" s="51"/>
      <c r="H60" s="52">
        <f>SUM(H57:H59)</f>
        <v>0</v>
      </c>
      <c r="I60" s="53">
        <f>SUM(I57:I59)</f>
        <v>0</v>
      </c>
      <c r="J60" s="54">
        <f>IF(H60=0,"",ROUND(H60/I60,2))</f>
      </c>
      <c r="K60" s="55"/>
      <c r="L60" s="52">
        <f>SUM(L57:L59)</f>
        <v>0</v>
      </c>
      <c r="M60" s="53">
        <f>SUM(M57:M59)</f>
        <v>0</v>
      </c>
      <c r="N60" s="54">
        <f>IF(L60=0,"",ROUND(L60/M60,2))</f>
      </c>
      <c r="O60" s="55"/>
      <c r="P60" s="56">
        <f>SUM(P57:P59)</f>
        <v>0</v>
      </c>
      <c r="Q60" s="53">
        <f>SUM(Q57:Q59)</f>
        <v>0</v>
      </c>
      <c r="R60" s="54">
        <f>IF(P60=0,"",ROUND(P60/Q60,2))</f>
      </c>
      <c r="S60" s="55"/>
      <c r="T60" s="56">
        <f>SUM(T57:T59)</f>
        <v>0</v>
      </c>
      <c r="U60" s="53">
        <f>SUM(U57:U59)</f>
        <v>0</v>
      </c>
      <c r="V60" s="54">
        <f>IF(T60=0,"",ROUND(T60/U60,2))</f>
      </c>
      <c r="W60" s="55"/>
      <c r="X60" s="56">
        <f>SUM(X57:X59)</f>
        <v>0</v>
      </c>
      <c r="Y60" s="53">
        <f>SUM(Y57:Y59)</f>
        <v>0</v>
      </c>
      <c r="Z60" s="54">
        <f>IF(X60=0,"",ROUND(X60/Y60,2))</f>
      </c>
      <c r="AA60" s="55"/>
      <c r="AB60" s="56">
        <f>SUM(AB57:AB59)</f>
        <v>0</v>
      </c>
      <c r="AC60" s="53">
        <f>SUM(AC57:AC59)</f>
        <v>0</v>
      </c>
      <c r="AD60" s="54">
        <f>IF(AB60=0,"",ROUND(AB60/AC60,2))</f>
      </c>
      <c r="AE60" s="55"/>
      <c r="AF60" s="56">
        <f>SUM(AF57:AF59)</f>
        <v>0</v>
      </c>
      <c r="AG60" s="53">
        <f>SUM(AG57:AG59)</f>
        <v>0</v>
      </c>
      <c r="AH60" s="54">
        <f>IF(AF60=0,"",ROUND(AF60/AG60,2))</f>
      </c>
      <c r="AI60" s="55"/>
      <c r="AJ60" s="56">
        <f>SUM(AJ57:AJ59)</f>
        <v>0</v>
      </c>
      <c r="AK60" s="53">
        <f>SUM(AK57:AK59)</f>
        <v>0</v>
      </c>
      <c r="AL60" s="54">
        <f>IF(AJ60=0,"",ROUND(AJ60/AK60,2))</f>
      </c>
      <c r="AM60" s="55"/>
      <c r="AN60" s="56">
        <f>SUM(AN57:AN59)</f>
        <v>0</v>
      </c>
      <c r="AO60" s="53">
        <f>SUM(AO57:AO59)</f>
        <v>0</v>
      </c>
      <c r="AP60" s="54">
        <f>IF(AN60=0,"",ROUND(AN60/AO60,2))</f>
      </c>
      <c r="AQ60" s="55"/>
      <c r="AR60" s="56">
        <f>SUM(AR57:AR59)</f>
        <v>0</v>
      </c>
      <c r="AS60" s="53">
        <f>SUM(AS57:AS59)</f>
        <v>0</v>
      </c>
      <c r="AT60" s="54">
        <f>IF(AR60=0,"",ROUND(AR60/AS60,2))</f>
      </c>
      <c r="AU60" s="55"/>
      <c r="AV60" s="56">
        <f>SUM(AV57:AV59)</f>
        <v>0</v>
      </c>
      <c r="AW60" s="53">
        <f>SUM(AW57:AW59)</f>
        <v>0</v>
      </c>
      <c r="AX60" s="54">
        <f>IF(AV60=0,"",ROUND(AV60/AW60,2))</f>
      </c>
      <c r="AY60" s="55"/>
      <c r="AZ60" s="56">
        <f>SUM(AZ57:AZ59)</f>
        <v>0</v>
      </c>
      <c r="BA60" s="53">
        <f>SUM(BA57:BA59)</f>
        <v>0</v>
      </c>
      <c r="BB60" s="54">
        <f>IF(AZ60=0,"",ROUND(AZ60/BA60,2))</f>
      </c>
      <c r="BC60" s="55"/>
      <c r="BD60" s="57">
        <f>SUM(BD57:BD59)</f>
        <v>0</v>
      </c>
      <c r="BE60" s="52">
        <f>SUM(BE57:BE59)</f>
        <v>0</v>
      </c>
      <c r="BF60" s="214">
        <f>IF(BD60=0,"",ROUND(BD60/BE60,2))</f>
      </c>
      <c r="BG60" s="58">
        <f>IF(COUNT(BF60)=0,"",ROUND(BF60/F60*100,2))</f>
      </c>
      <c r="BH60" s="75">
        <f>IF(COUNT(BF60)=0,"",ROUND((BF60-E60)/E60*100,1))</f>
      </c>
      <c r="BI60" s="178"/>
      <c r="BJ60" s="59"/>
      <c r="BK60" s="88">
        <f>BE60*BJ60</f>
        <v>0</v>
      </c>
      <c r="BL60" s="79"/>
      <c r="BM60" s="60" t="e">
        <f>BK60/BL60%</f>
        <v>#DIV/0!</v>
      </c>
      <c r="BO60" s="191" t="str">
        <f t="shared" si="45"/>
        <v>ハイブリッド自動車（軽油）</v>
      </c>
      <c r="BP60" s="171" t="str">
        <f t="shared" si="45"/>
        <v>小計</v>
      </c>
      <c r="BQ60" s="170">
        <f>J60</f>
      </c>
      <c r="BR60" s="170">
        <f>N60</f>
      </c>
      <c r="BS60" s="170">
        <f>R60</f>
      </c>
      <c r="BT60" s="170">
        <f>V60</f>
      </c>
      <c r="BU60" s="170">
        <f>Z60</f>
      </c>
      <c r="BV60" s="170">
        <f>AD60</f>
      </c>
      <c r="BW60" s="170">
        <f>AH60</f>
      </c>
      <c r="BX60" s="170">
        <f>AL60</f>
      </c>
      <c r="BY60" s="170">
        <f>AP60</f>
      </c>
      <c r="BZ60" s="170">
        <f>AT60</f>
      </c>
      <c r="CA60" s="170">
        <f>AX60</f>
      </c>
      <c r="CB60" s="170">
        <f>BB60</f>
      </c>
    </row>
    <row r="61" spans="2:65" s="70" customFormat="1" ht="13.5">
      <c r="B61" s="127"/>
      <c r="C61" s="128"/>
      <c r="D61" s="129"/>
      <c r="E61" s="226"/>
      <c r="F61" s="130"/>
      <c r="G61" s="131"/>
      <c r="H61" s="132"/>
      <c r="I61" s="133"/>
      <c r="J61" s="134"/>
      <c r="K61" s="135"/>
      <c r="L61" s="132"/>
      <c r="M61" s="133"/>
      <c r="N61" s="134"/>
      <c r="O61" s="135"/>
      <c r="P61" s="136"/>
      <c r="Q61" s="133"/>
      <c r="R61" s="134"/>
      <c r="S61" s="135"/>
      <c r="T61" s="136"/>
      <c r="U61" s="133"/>
      <c r="V61" s="134"/>
      <c r="W61" s="135"/>
      <c r="X61" s="136"/>
      <c r="Y61" s="133"/>
      <c r="Z61" s="134"/>
      <c r="AA61" s="135"/>
      <c r="AB61" s="136"/>
      <c r="AC61" s="133"/>
      <c r="AD61" s="134"/>
      <c r="AE61" s="135"/>
      <c r="AF61" s="136"/>
      <c r="AG61" s="133"/>
      <c r="AH61" s="134"/>
      <c r="AI61" s="135"/>
      <c r="AJ61" s="136"/>
      <c r="AK61" s="133"/>
      <c r="AL61" s="134"/>
      <c r="AM61" s="135"/>
      <c r="AN61" s="136"/>
      <c r="AO61" s="133"/>
      <c r="AP61" s="134"/>
      <c r="AQ61" s="135"/>
      <c r="AR61" s="136"/>
      <c r="AS61" s="133"/>
      <c r="AT61" s="134"/>
      <c r="AU61" s="135"/>
      <c r="AV61" s="136"/>
      <c r="AW61" s="133"/>
      <c r="AX61" s="134"/>
      <c r="AY61" s="135"/>
      <c r="AZ61" s="136"/>
      <c r="BA61" s="133"/>
      <c r="BB61" s="134"/>
      <c r="BC61" s="135"/>
      <c r="BD61" s="137"/>
      <c r="BE61" s="132"/>
      <c r="BF61" s="216"/>
      <c r="BG61" s="138"/>
      <c r="BH61" s="139"/>
      <c r="BI61" s="179"/>
      <c r="BJ61" s="140"/>
      <c r="BK61" s="141"/>
      <c r="BL61" s="142"/>
      <c r="BM61" s="143"/>
    </row>
    <row r="62" spans="2:80" s="70" customFormat="1" ht="14.25" thickBot="1">
      <c r="B62" s="146"/>
      <c r="C62" s="147"/>
      <c r="D62" s="148"/>
      <c r="E62" s="227"/>
      <c r="F62" s="149"/>
      <c r="G62" s="150"/>
      <c r="H62" s="151"/>
      <c r="I62" s="152"/>
      <c r="J62" s="153"/>
      <c r="K62" s="154"/>
      <c r="L62" s="151"/>
      <c r="M62" s="152"/>
      <c r="N62" s="153"/>
      <c r="O62" s="154"/>
      <c r="P62" s="151"/>
      <c r="Q62" s="152"/>
      <c r="R62" s="153"/>
      <c r="S62" s="154"/>
      <c r="T62" s="151"/>
      <c r="U62" s="152"/>
      <c r="V62" s="153"/>
      <c r="W62" s="154"/>
      <c r="X62" s="151"/>
      <c r="Y62" s="152"/>
      <c r="Z62" s="153"/>
      <c r="AA62" s="154"/>
      <c r="AB62" s="151"/>
      <c r="AC62" s="152"/>
      <c r="AD62" s="153"/>
      <c r="AE62" s="154"/>
      <c r="AF62" s="151"/>
      <c r="AG62" s="152"/>
      <c r="AH62" s="153"/>
      <c r="AI62" s="154"/>
      <c r="AJ62" s="151"/>
      <c r="AK62" s="152"/>
      <c r="AL62" s="153"/>
      <c r="AM62" s="154"/>
      <c r="AN62" s="151"/>
      <c r="AO62" s="152"/>
      <c r="AP62" s="153"/>
      <c r="AQ62" s="154"/>
      <c r="AR62" s="151"/>
      <c r="AS62" s="152"/>
      <c r="AT62" s="153"/>
      <c r="AU62" s="154"/>
      <c r="AV62" s="151"/>
      <c r="AW62" s="152"/>
      <c r="AX62" s="153"/>
      <c r="AY62" s="154"/>
      <c r="AZ62" s="151"/>
      <c r="BA62" s="152"/>
      <c r="BB62" s="153"/>
      <c r="BC62" s="154"/>
      <c r="BD62" s="155"/>
      <c r="BE62" s="151"/>
      <c r="BF62" s="217"/>
      <c r="BG62" s="156"/>
      <c r="BH62" s="157"/>
      <c r="BI62" s="180"/>
      <c r="BJ62" s="158"/>
      <c r="BK62" s="159"/>
      <c r="BL62" s="160"/>
      <c r="BM62" s="161"/>
      <c r="BO62" s="162"/>
      <c r="BQ62" s="113" t="s">
        <v>72</v>
      </c>
      <c r="BR62" s="113" t="s">
        <v>73</v>
      </c>
      <c r="BS62" s="113" t="s">
        <v>74</v>
      </c>
      <c r="BT62" s="113" t="s">
        <v>75</v>
      </c>
      <c r="BU62" s="113" t="s">
        <v>76</v>
      </c>
      <c r="BV62" s="113" t="s">
        <v>77</v>
      </c>
      <c r="BW62" s="113" t="s">
        <v>78</v>
      </c>
      <c r="BX62" s="113" t="s">
        <v>79</v>
      </c>
      <c r="BY62" s="113" t="s">
        <v>80</v>
      </c>
      <c r="BZ62" s="113" t="s">
        <v>81</v>
      </c>
      <c r="CA62" s="113" t="s">
        <v>82</v>
      </c>
      <c r="CB62" s="113" t="s">
        <v>83</v>
      </c>
    </row>
    <row r="63" spans="2:80" s="12" customFormat="1" ht="18.75" customHeight="1" thickTop="1">
      <c r="B63" s="92"/>
      <c r="C63" s="93" t="s">
        <v>105</v>
      </c>
      <c r="D63" s="94"/>
      <c r="E63" s="228"/>
      <c r="F63" s="95">
        <f>AVERAGE(F15:F17,F21:F23,F27:F29,F33:F35,F39:F41,F45:F47,F51:F53,F57:F59)</f>
        <v>1.02</v>
      </c>
      <c r="G63" s="96"/>
      <c r="H63" s="97">
        <f>SUM(H15:H17,H21:H23,H27:H29,H33:H35,H39:H41,H45:H47,H51:H53,H57:H59)</f>
        <v>3</v>
      </c>
      <c r="I63" s="98">
        <f>SUM(I15:I17,I21:I23,I27:I29,I33:I35,I39:I41,I45:I47,I51:I53,I57:I59)</f>
        <v>3</v>
      </c>
      <c r="J63" s="99">
        <f>IF(H63=0,"",ROUND(H63/I63,2))</f>
        <v>1</v>
      </c>
      <c r="K63" s="100" t="s">
        <v>57</v>
      </c>
      <c r="L63" s="97">
        <f>SUM(L15:L17,L21:L23,L27:L29,L33:L35,L39:L41,L45:L47,L51:L53,L57:L59)</f>
        <v>0</v>
      </c>
      <c r="M63" s="98">
        <f>SUM(M15:M17,M21:M23,M27:M29,M33:M35,M39:M41,M45:M47,M51:M53,M57:M59)</f>
        <v>0</v>
      </c>
      <c r="N63" s="101">
        <f>IF(L63=0,"",ROUND(L63/M63,2))</f>
      </c>
      <c r="O63" s="100" t="s">
        <v>57</v>
      </c>
      <c r="P63" s="97">
        <f>SUM(P15:P17,P21:P23,P27:P29,P33:P35,P39:P41,P45:P47,P51:P53,P57:P59)</f>
        <v>0</v>
      </c>
      <c r="Q63" s="98">
        <f>SUM(Q15:Q17,Q21:Q23,Q27:Q29,Q33:Q35,Q39:Q41,Q45:Q47,Q51:Q53,Q57:Q59)</f>
        <v>0</v>
      </c>
      <c r="R63" s="99">
        <f>IF(P63=0,"",ROUND(P63/Q63,2))</f>
      </c>
      <c r="S63" s="100" t="s">
        <v>57</v>
      </c>
      <c r="T63" s="97">
        <f>SUM(T15:T17,T21:T23,T27:T29,T33:T35,T39:T41,T45:T47,T51:T53,T57:T59)</f>
        <v>0</v>
      </c>
      <c r="U63" s="98">
        <f>SUM(U15:U17,U21:U23,U27:U29,U33:U35,U39:U41,U45:U47,U51:U53,U57:U59)</f>
        <v>0</v>
      </c>
      <c r="V63" s="99">
        <f>IF(T63=0,"",ROUND(T63/U63,2))</f>
      </c>
      <c r="W63" s="100" t="s">
        <v>57</v>
      </c>
      <c r="X63" s="97">
        <f>SUM(X15:X17,X21:X23,X27:X29,X33:X35,X39:X41,X45:X47,X51:X53,X57:X59)</f>
        <v>0</v>
      </c>
      <c r="Y63" s="98">
        <f>SUM(Y15:Y17,Y21:Y23,Y27:Y29,Y33:Y35,Y39:Y41,Y45:Y47,Y51:Y53,Y57:Y59)</f>
        <v>0</v>
      </c>
      <c r="Z63" s="99">
        <f>IF(X63=0,"",ROUND(X63/Y63,2))</f>
      </c>
      <c r="AA63" s="100" t="s">
        <v>57</v>
      </c>
      <c r="AB63" s="97">
        <f>SUM(AB15:AB17,AB21:AB23,AB27:AB29,AB33:AB35,AB39:AB41,AB45:AB47,AB51:AB53,AB57:AB59)</f>
        <v>0</v>
      </c>
      <c r="AC63" s="98">
        <f>SUM(AC15:AC17,AC21:AC23,AC27:AC29,AC33:AC35,AC39:AC41,AC45:AC47,AC51:AC53,AC57:AC59)</f>
        <v>0</v>
      </c>
      <c r="AD63" s="99">
        <f>IF(AB63=0,"",ROUND(AB63/AC63,2))</f>
      </c>
      <c r="AE63" s="100" t="s">
        <v>57</v>
      </c>
      <c r="AF63" s="97">
        <f>SUM(AF15:AF17,AF21:AF23,AF27:AF29,AF33:AF35,AF39:AF41,AF45:AF47,AF51:AF53,AF57:AF59)</f>
        <v>0</v>
      </c>
      <c r="AG63" s="98">
        <f>SUM(AG15:AG17,AG21:AG23,AG27:AG29,AG33:AG35,AG39:AG41,AG45:AG47,AG51:AG53,AG57:AG59)</f>
        <v>0</v>
      </c>
      <c r="AH63" s="99">
        <f>IF(AF63=0,"",ROUND(AF63/AG63,2))</f>
      </c>
      <c r="AI63" s="100" t="s">
        <v>57</v>
      </c>
      <c r="AJ63" s="97">
        <f>SUM(AJ15:AJ17,AJ21:AJ23,AJ27:AJ29,AJ33:AJ35,AJ39:AJ41,AJ45:AJ47,AJ51:AJ53,AJ57:AJ59)</f>
        <v>0</v>
      </c>
      <c r="AK63" s="98">
        <f>SUM(AK15:AK17,AK21:AK23,AK27:AK29,AK33:AK35,AK39:AK41,AK45:AK47,AK51:AK53,AK57:AK59)</f>
        <v>0</v>
      </c>
      <c r="AL63" s="99">
        <f>IF(AJ63=0,"",ROUND(AJ63/AK63,2))</f>
      </c>
      <c r="AM63" s="100" t="s">
        <v>57</v>
      </c>
      <c r="AN63" s="97">
        <f>SUM(AN15:AN17,AN21:AN23,AN27:AN29,AN33:AN35,AN39:AN41,AN45:AN47,AN51:AN53,AN57:AN59)</f>
        <v>0</v>
      </c>
      <c r="AO63" s="98">
        <f>SUM(AO15:AO17,AO21:AO23,AO27:AO29,AO33:AO35,AO39:AO41,AO45:AO47,AO51:AO53,AO57:AO59)</f>
        <v>0</v>
      </c>
      <c r="AP63" s="99">
        <f>IF(AN63=0,"",ROUND(AN63/AO63,2))</f>
      </c>
      <c r="AQ63" s="100" t="s">
        <v>57</v>
      </c>
      <c r="AR63" s="97">
        <f>SUM(AR15:AR17,AR21:AR23,AR27:AR29,AR33:AR35,AR39:AR41,AR45:AR47,AR51:AR53,AR57:AR59)</f>
        <v>0</v>
      </c>
      <c r="AS63" s="98">
        <f>SUM(AS15:AS17,AS21:AS23,AS27:AS29,AS33:AS35,AS39:AS41,AS45:AS47,AS51:AS53,AS57:AS59)</f>
        <v>0</v>
      </c>
      <c r="AT63" s="99">
        <f>IF(AR63=0,"",ROUND(AR63/AS63,2))</f>
      </c>
      <c r="AU63" s="100" t="s">
        <v>57</v>
      </c>
      <c r="AV63" s="97">
        <f>SUM(AV15:AV17,AV21:AV23,AV27:AV29,AV33:AV35,AV39:AV41,AV45:AV47,AV51:AV53,AV57:AV59)</f>
        <v>0</v>
      </c>
      <c r="AW63" s="98">
        <f>SUM(AW15:AW17,AW21:AW23,AW27:AW29,AW33:AW35,AW39:AW41,AW45:AW47,AW51:AW53,AW57:AW59)</f>
        <v>0</v>
      </c>
      <c r="AX63" s="99">
        <f>IF(AV63=0,"",ROUND(AV63/AW63,2))</f>
      </c>
      <c r="AY63" s="100" t="s">
        <v>57</v>
      </c>
      <c r="AZ63" s="97">
        <f>SUM(AZ15:AZ17,AZ21:AZ23,AZ27:AZ29,AZ33:AZ35,AZ39:AZ41,AZ45:AZ47,AZ51:AZ53,AZ57:AZ59)</f>
        <v>0</v>
      </c>
      <c r="BA63" s="98">
        <f>SUM(BA15:BA17,BA21:BA23,BA27:BA29,BA33:BA35,BA39:BA41,BA45:BA47,BA51:BA53,BA57:BA59)</f>
        <v>0</v>
      </c>
      <c r="BB63" s="99">
        <f>IF(AZ63=0,"",ROUND(AZ63/BA63,2))</f>
      </c>
      <c r="BC63" s="100" t="s">
        <v>57</v>
      </c>
      <c r="BD63" s="144">
        <f>SUM(BD15:BD17,BD21:BD23,BD27:BD29,BD33:BD35,BD39:BD41,BD45:BD47,BD51:BD53,BD57:BD59)</f>
        <v>3</v>
      </c>
      <c r="BE63" s="102">
        <f>SUM(BE15:BE17,BE21:BE23,BE27:BE29,BE33:BE35,BE39:BE41,BE45:BE47,BE51:BE53,BE57:BE59)</f>
        <v>3</v>
      </c>
      <c r="BF63" s="218">
        <f>IF(BD63=0,"",ROUND(BD63/BE63,2))</f>
        <v>1</v>
      </c>
      <c r="BG63" s="103">
        <f>IF(COUNT(BF63)=0,"",ROUND(BF63/F63*100,2))</f>
        <v>98.04</v>
      </c>
      <c r="BH63" s="104" t="e">
        <f>IF(COUNT(BF63)=0,"",ROUND((BF63-E63)/E63*100,1))</f>
        <v>#DIV/0!</v>
      </c>
      <c r="BI63" s="181"/>
      <c r="BJ63" s="145" t="e">
        <f>AVERAGE(BJ15:BJ17,BJ21:BJ23,BJ27:BJ29,BJ33:BJ35,BJ39:BJ41,BJ45:BJ47,BJ51:BJ53,BJ57:BJ59)</f>
        <v>#DIV/0!</v>
      </c>
      <c r="BK63" s="105">
        <f>SUM(BK15:BK17,BK21:BK23,BK27:BK29,BK33:BK35,BK39:BK41,BK45:BK47,BK51:BK53,BK57:BK59)</f>
        <v>0</v>
      </c>
      <c r="BL63" s="48">
        <f>SUM(BL15:BL17,BL21:BL23,BL27:BL29,BL33:BL35,BL39:BL41,BL45:BL47,BL51:BL53,BL57:BL59)</f>
        <v>0</v>
      </c>
      <c r="BM63" s="49" t="e">
        <f>BK63/BL63%</f>
        <v>#DIV/0!</v>
      </c>
      <c r="BO63" s="165" t="str">
        <f>C63</f>
        <v>事業所全体（平均）</v>
      </c>
      <c r="BP63" s="165" t="s">
        <v>85</v>
      </c>
      <c r="BQ63" s="166">
        <f>J63</f>
        <v>1</v>
      </c>
      <c r="BR63" s="166">
        <f>N63</f>
      </c>
      <c r="BS63" s="166">
        <f>R63</f>
      </c>
      <c r="BT63" s="166">
        <f>V63</f>
      </c>
      <c r="BU63" s="166">
        <f>Z63</f>
      </c>
      <c r="BV63" s="166">
        <f>AD63</f>
      </c>
      <c r="BW63" s="166">
        <f>AH63</f>
      </c>
      <c r="BX63" s="166">
        <f>AL63</f>
      </c>
      <c r="BY63" s="166">
        <f>AP63</f>
      </c>
      <c r="BZ63" s="166">
        <f>AT63</f>
      </c>
      <c r="CA63" s="166">
        <f>AX63</f>
      </c>
      <c r="CB63" s="166">
        <f>BB63</f>
      </c>
    </row>
    <row r="64" ht="13.5">
      <c r="K64" s="47"/>
    </row>
    <row r="65" ht="13.5">
      <c r="B65" s="16" t="s">
        <v>58</v>
      </c>
    </row>
    <row r="66" ht="13.5">
      <c r="B66" s="16" t="s">
        <v>59</v>
      </c>
    </row>
    <row r="67" ht="13.5">
      <c r="B67" s="16" t="s">
        <v>69</v>
      </c>
    </row>
    <row r="68" ht="13.5">
      <c r="B68" s="16" t="s">
        <v>60</v>
      </c>
    </row>
    <row r="70" ht="13.5">
      <c r="B70" s="73" t="s">
        <v>67</v>
      </c>
    </row>
    <row r="72" ht="13.5">
      <c r="B72" s="73" t="s">
        <v>41</v>
      </c>
    </row>
    <row r="73" ht="13.5">
      <c r="B73" s="74" t="s">
        <v>61</v>
      </c>
    </row>
    <row r="74" ht="13.5">
      <c r="B74" s="74" t="s">
        <v>62</v>
      </c>
    </row>
    <row r="75" ht="13.5">
      <c r="B75" s="74" t="s">
        <v>63</v>
      </c>
    </row>
    <row r="76" ht="13.5">
      <c r="B76" s="74" t="s">
        <v>64</v>
      </c>
    </row>
    <row r="77" ht="13.5">
      <c r="B77" s="74" t="s">
        <v>65</v>
      </c>
    </row>
    <row r="78" ht="13.5">
      <c r="B78" s="74" t="s">
        <v>66</v>
      </c>
    </row>
    <row r="79" ht="13.5">
      <c r="B79" s="74" t="s">
        <v>49</v>
      </c>
    </row>
    <row r="80" ht="13.5">
      <c r="B80" s="74" t="s">
        <v>50</v>
      </c>
    </row>
    <row r="81" ht="13.5">
      <c r="B81" s="74" t="s">
        <v>51</v>
      </c>
    </row>
    <row r="82" ht="13.5">
      <c r="B82" s="74" t="s">
        <v>52</v>
      </c>
    </row>
  </sheetData>
  <sheetProtection/>
  <mergeCells count="37">
    <mergeCell ref="T6:V6"/>
    <mergeCell ref="C54:D54"/>
    <mergeCell ref="AQ11:AQ12"/>
    <mergeCell ref="AU11:AU12"/>
    <mergeCell ref="C48:D48"/>
    <mergeCell ref="S11:S12"/>
    <mergeCell ref="W11:W12"/>
    <mergeCell ref="AE11:AE12"/>
    <mergeCell ref="AI11:AI12"/>
    <mergeCell ref="C36:D36"/>
    <mergeCell ref="BQ10:CB10"/>
    <mergeCell ref="C60:D60"/>
    <mergeCell ref="BC11:BC12"/>
    <mergeCell ref="C18:D18"/>
    <mergeCell ref="C24:D24"/>
    <mergeCell ref="C30:D30"/>
    <mergeCell ref="AM11:AM12"/>
    <mergeCell ref="C42:D42"/>
    <mergeCell ref="O11:O12"/>
    <mergeCell ref="AY11:AY12"/>
    <mergeCell ref="AF10:AI10"/>
    <mergeCell ref="AJ10:AM10"/>
    <mergeCell ref="AN10:AQ10"/>
    <mergeCell ref="B10:B12"/>
    <mergeCell ref="G10:G12"/>
    <mergeCell ref="AA11:AA12"/>
    <mergeCell ref="K11:K12"/>
    <mergeCell ref="AR10:AU10"/>
    <mergeCell ref="AV10:AY10"/>
    <mergeCell ref="AZ10:BC10"/>
    <mergeCell ref="BD10:BF10"/>
    <mergeCell ref="H10:K10"/>
    <mergeCell ref="L10:O10"/>
    <mergeCell ref="P10:S10"/>
    <mergeCell ref="T10:W10"/>
    <mergeCell ref="X10:AA10"/>
    <mergeCell ref="AB10:AE10"/>
  </mergeCells>
  <conditionalFormatting sqref="K13:K14 BC13:BC14 AU13:AU14 AQ13:AQ14 AM13:AM14 W13:W14 AE13:AE14 AI13:AI14 AA13:AA14 AY13:AY14 S13:S14 O13:O14 O61:O62 S61:S62 AY61:AY62 AA61:AA62 AI61:AI62 AE61:AE62 W61:W62 AM61:AM62 AQ61:AQ62 AU61:AU62 BC61:BC62 K61:K62">
    <cfRule type="cellIs" priority="3" dxfId="2" operator="equal" stopIfTrue="1">
      <formula>"×"</formula>
    </cfRule>
  </conditionalFormatting>
  <conditionalFormatting sqref="K15:K60 O15:O60 S15:S60 W15:W60 AA15:AA60 AE15:AE60 AI15:AI60 AM15:AM60 AQ15:AQ60 AU15:AU60 AY15:AY60 BC15:BC60">
    <cfRule type="cellIs" priority="1" dxfId="2" operator="equal" stopIfTrue="1">
      <formula>"×"</formula>
    </cfRule>
  </conditionalFormatting>
  <dataValidations count="1">
    <dataValidation type="list" allowBlank="1" showInputMessage="1" showErrorMessage="1" sqref="B13:B62">
      <formula1>$B$73:$B$82</formula1>
    </dataValidation>
  </dataValidations>
  <printOptions/>
  <pageMargins left="0.77" right="0.67" top="0.6299212598425197" bottom="0.6692913385826772" header="0.5118110236220472" footer="0.5118110236220472"/>
  <pageSetup horizontalDpi="300" verticalDpi="300" orientation="landscape" paperSize="8" scale="39" r:id="rId2"/>
  <drawing r:id="rId1"/>
</worksheet>
</file>

<file path=xl/worksheets/sheet3.xml><?xml version="1.0" encoding="utf-8"?>
<worksheet xmlns="http://schemas.openxmlformats.org/spreadsheetml/2006/main" xmlns:r="http://schemas.openxmlformats.org/officeDocument/2006/relationships">
  <sheetPr>
    <tabColor rgb="FF00B050"/>
  </sheetPr>
  <dimension ref="A2:P303"/>
  <sheetViews>
    <sheetView zoomScale="80" zoomScaleNormal="80" zoomScalePageLayoutView="0" workbookViewId="0" topLeftCell="A1">
      <selection activeCell="T37" sqref="T37"/>
    </sheetView>
  </sheetViews>
  <sheetFormatPr defaultColWidth="9.00390625" defaultRowHeight="13.5"/>
  <cols>
    <col min="1" max="1" width="1.4921875" style="0" customWidth="1"/>
    <col min="12" max="12" width="9.50390625" style="0" customWidth="1"/>
  </cols>
  <sheetData>
    <row r="2" ht="13.5">
      <c r="C2" s="168" t="s">
        <v>99</v>
      </c>
    </row>
    <row r="4" spans="2:16" ht="21">
      <c r="B4" s="205" t="str">
        <f>'H25  年間燃費集計表'!E6</f>
        <v>平成</v>
      </c>
      <c r="C4" s="206" t="str">
        <f>'H25  年間燃費集計表'!F6</f>
        <v>○○</v>
      </c>
      <c r="D4" s="207" t="s">
        <v>4</v>
      </c>
      <c r="F4" s="237" t="s">
        <v>102</v>
      </c>
      <c r="G4" s="238"/>
      <c r="H4" s="238"/>
      <c r="I4" s="238"/>
      <c r="J4" s="238"/>
      <c r="K4" s="238"/>
      <c r="L4" s="238"/>
      <c r="M4" s="238"/>
      <c r="N4" s="238"/>
      <c r="O4" s="238"/>
      <c r="P4" s="239"/>
    </row>
    <row r="6" spans="1:2" ht="15" customHeight="1">
      <c r="A6" s="168"/>
      <c r="B6" s="189"/>
    </row>
    <row r="7" spans="1:6" ht="13.5">
      <c r="A7" s="168"/>
      <c r="B7" s="202" t="str">
        <f>'H25  年間燃費集計表'!B15</f>
        <v>乗合　大型（全長9m以上または定員50人以上）</v>
      </c>
      <c r="C7" s="196"/>
      <c r="D7" s="196"/>
      <c r="E7" s="196"/>
      <c r="F7" s="195"/>
    </row>
    <row r="45" spans="2:6" ht="13.5">
      <c r="B45" s="202" t="str">
        <f>'H25  年間燃費集計表'!B21</f>
        <v>乗合　中型（大型・中型にあてはまらないもの）</v>
      </c>
      <c r="C45" s="196"/>
      <c r="D45" s="196"/>
      <c r="E45" s="196"/>
      <c r="F45" s="195"/>
    </row>
    <row r="88" spans="2:6" ht="13.5">
      <c r="B88" s="202" t="str">
        <f>'H25  年間燃費集計表'!B27</f>
        <v>乗合　小型（全長7m以下でかつ定員29人以下）</v>
      </c>
      <c r="C88" s="196"/>
      <c r="D88" s="196"/>
      <c r="E88" s="196"/>
      <c r="F88" s="195"/>
    </row>
    <row r="131" spans="2:7" ht="13.5">
      <c r="B131" s="202" t="str">
        <f>'H25  年間燃費集計表'!B33</f>
        <v>貸切、高速乗合　大型（全長9m以上または定員50人以上）</v>
      </c>
      <c r="C131" s="196"/>
      <c r="D131" s="196"/>
      <c r="E131" s="196"/>
      <c r="F131" s="196"/>
      <c r="G131" s="195"/>
    </row>
    <row r="174" spans="2:7" ht="13.5">
      <c r="B174" s="202" t="str">
        <f>'H25  年間燃費集計表'!B39</f>
        <v>貸切、高速乗合　中型（大型・中型にあてはまらないもの）</v>
      </c>
      <c r="C174" s="196"/>
      <c r="D174" s="196"/>
      <c r="E174" s="196"/>
      <c r="F174" s="196"/>
      <c r="G174" s="195"/>
    </row>
    <row r="217" spans="2:7" ht="13.5">
      <c r="B217" s="202" t="str">
        <f>'H25  年間燃費集計表'!B45</f>
        <v>貸切、高速乗合　小型（全長7m以下でかつ定員29人以下）</v>
      </c>
      <c r="C217" s="196"/>
      <c r="D217" s="196"/>
      <c r="E217" s="196"/>
      <c r="F217" s="196"/>
      <c r="G217" s="195"/>
    </row>
    <row r="260" spans="2:4" ht="13.5">
      <c r="B260" s="202" t="str">
        <f>'H25  年間燃費集計表'!B51</f>
        <v>天然ガス自動車（CNG）</v>
      </c>
      <c r="C260" s="196"/>
      <c r="D260" s="195"/>
    </row>
    <row r="303" spans="2:4" ht="13.5">
      <c r="B303" s="202" t="str">
        <f>'H25  年間燃費集計表'!B57</f>
        <v>ハイブリッド自動車（軽油）</v>
      </c>
      <c r="C303" s="196"/>
      <c r="D303" s="195"/>
    </row>
  </sheetData>
  <sheetProtection/>
  <mergeCells count="1">
    <mergeCell ref="F4:P4"/>
  </mergeCells>
  <printOptions horizontalCentered="1" verticalCentered="1"/>
  <pageMargins left="0.1968503937007874" right="0.1968503937007874" top="0.4330708661417323"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交通エコモ財団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反町泰雄</dc:creator>
  <cp:keywords/>
  <dc:description/>
  <cp:lastModifiedBy>ecomo5</cp:lastModifiedBy>
  <cp:lastPrinted>2015-04-22T07:56:21Z</cp:lastPrinted>
  <dcterms:created xsi:type="dcterms:W3CDTF">2005-10-06T05:27:51Z</dcterms:created>
  <dcterms:modified xsi:type="dcterms:W3CDTF">2015-04-23T08:46:35Z</dcterms:modified>
  <cp:category/>
  <cp:version/>
  <cp:contentType/>
  <cp:contentStatus/>
</cp:coreProperties>
</file>